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User\Desktop\Updated article and data for Hg Article-Final Version\Final Draft-October 2021\"/>
    </mc:Choice>
  </mc:AlternateContent>
  <xr:revisionPtr revIDLastSave="0" documentId="13_ncr:1_{B0253361-78D9-4B46-833D-98AAC58E51A8}" xr6:coauthVersionLast="46" xr6:coauthVersionMax="46" xr10:uidLastSave="{00000000-0000-0000-0000-000000000000}"/>
  <bookViews>
    <workbookView xWindow="620" yWindow="580" windowWidth="14400" windowHeight="8450" xr2:uid="{E7724857-AB4C-4E60-A3BC-AEE943A98719}"/>
  </bookViews>
  <sheets>
    <sheet name="Synthesi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11" i="1" l="1"/>
  <c r="P94" i="1"/>
  <c r="O94" i="1"/>
  <c r="K94" i="1"/>
  <c r="N94" i="1" s="1"/>
  <c r="P93" i="1"/>
  <c r="O93" i="1"/>
  <c r="K93" i="1"/>
  <c r="N93" i="1" s="1"/>
  <c r="P92" i="1"/>
  <c r="O92" i="1"/>
  <c r="K92" i="1"/>
  <c r="N92" i="1" s="1"/>
  <c r="P91" i="1"/>
  <c r="O91" i="1"/>
  <c r="K91" i="1"/>
  <c r="N91" i="1" s="1"/>
  <c r="P90" i="1"/>
  <c r="O90" i="1"/>
  <c r="K90" i="1"/>
  <c r="N90" i="1" s="1"/>
  <c r="P89" i="1"/>
  <c r="O89" i="1"/>
  <c r="K89" i="1"/>
  <c r="N89" i="1" s="1"/>
  <c r="P88" i="1"/>
  <c r="O88" i="1"/>
  <c r="K88" i="1"/>
  <c r="N88" i="1" s="1"/>
  <c r="P87" i="1"/>
  <c r="O87" i="1"/>
  <c r="K87" i="1"/>
  <c r="N87" i="1" s="1"/>
  <c r="P86" i="1"/>
  <c r="O86" i="1"/>
  <c r="K86" i="1"/>
  <c r="N86" i="1" s="1"/>
  <c r="P85" i="1"/>
  <c r="O85" i="1"/>
  <c r="K85" i="1"/>
  <c r="N85" i="1" s="1"/>
  <c r="P84" i="1"/>
  <c r="O84" i="1"/>
  <c r="K84" i="1"/>
  <c r="N84" i="1" s="1"/>
  <c r="P83" i="1"/>
  <c r="O83" i="1"/>
  <c r="K83" i="1"/>
  <c r="N83" i="1" s="1"/>
  <c r="P82" i="1"/>
  <c r="O82" i="1"/>
  <c r="K82" i="1"/>
  <c r="N82" i="1" s="1"/>
  <c r="P81" i="1"/>
  <c r="O81" i="1"/>
  <c r="K81" i="1"/>
  <c r="N81" i="1" s="1"/>
  <c r="N80" i="1"/>
  <c r="N79" i="1"/>
  <c r="N78" i="1"/>
  <c r="N77" i="1"/>
  <c r="N76" i="1"/>
  <c r="N75" i="1"/>
  <c r="N70" i="1"/>
  <c r="N67" i="1"/>
  <c r="N65" i="1"/>
  <c r="P64" i="1"/>
  <c r="O64" i="1"/>
  <c r="K64" i="1"/>
  <c r="N64" i="1" s="1"/>
  <c r="P63" i="1"/>
  <c r="O63" i="1"/>
  <c r="K63" i="1"/>
  <c r="N63" i="1" s="1"/>
  <c r="N62" i="1"/>
  <c r="P61" i="1"/>
  <c r="O61" i="1"/>
  <c r="N61" i="1"/>
  <c r="K61" i="1"/>
  <c r="P60" i="1"/>
  <c r="O60" i="1"/>
  <c r="N60" i="1"/>
  <c r="K60" i="1"/>
  <c r="P59" i="1"/>
  <c r="O59" i="1"/>
  <c r="N59" i="1"/>
  <c r="K59" i="1"/>
  <c r="P58" i="1"/>
  <c r="O58" i="1"/>
  <c r="N58" i="1"/>
  <c r="K58" i="1"/>
  <c r="P57" i="1"/>
  <c r="O57" i="1"/>
  <c r="N57" i="1"/>
  <c r="K57" i="1"/>
  <c r="P56" i="1"/>
  <c r="O56" i="1"/>
  <c r="N56" i="1"/>
  <c r="K56" i="1"/>
  <c r="P55" i="1"/>
  <c r="O55" i="1"/>
  <c r="N55" i="1"/>
  <c r="K55" i="1"/>
  <c r="P54" i="1"/>
  <c r="O54" i="1"/>
  <c r="N54" i="1"/>
  <c r="K54" i="1"/>
  <c r="P51" i="1"/>
  <c r="O51" i="1"/>
  <c r="N51" i="1"/>
  <c r="K51" i="1"/>
  <c r="P50" i="1"/>
  <c r="O50" i="1"/>
  <c r="N50" i="1"/>
  <c r="K50" i="1"/>
  <c r="P49" i="1"/>
  <c r="O49" i="1"/>
  <c r="N49" i="1"/>
  <c r="K49" i="1"/>
  <c r="P48" i="1"/>
  <c r="O48" i="1"/>
  <c r="N48" i="1"/>
  <c r="K48" i="1"/>
  <c r="P47" i="1"/>
  <c r="O47" i="1"/>
  <c r="N47" i="1"/>
  <c r="K47" i="1"/>
  <c r="N46" i="1"/>
  <c r="N45" i="1"/>
  <c r="N40" i="1"/>
  <c r="N37" i="1"/>
  <c r="P36" i="1"/>
  <c r="O36" i="1"/>
  <c r="N36" i="1"/>
  <c r="K36" i="1"/>
  <c r="N35" i="1"/>
  <c r="N34" i="1"/>
  <c r="P33" i="1"/>
  <c r="O33" i="1"/>
  <c r="K33" i="1"/>
  <c r="N33" i="1" s="1"/>
  <c r="P32" i="1"/>
  <c r="O32" i="1"/>
  <c r="K32" i="1"/>
  <c r="N32" i="1" s="1"/>
  <c r="N31" i="1"/>
  <c r="N30" i="1"/>
  <c r="N29" i="1"/>
  <c r="N28" i="1"/>
  <c r="N27" i="1"/>
  <c r="N26" i="1"/>
  <c r="N25" i="1"/>
  <c r="N24" i="1"/>
  <c r="N23" i="1"/>
  <c r="N22" i="1"/>
  <c r="N20" i="1"/>
  <c r="N19" i="1"/>
  <c r="N18" i="1"/>
  <c r="N17" i="1"/>
  <c r="N16" i="1"/>
  <c r="N15" i="1"/>
  <c r="N14" i="1"/>
  <c r="P13" i="1"/>
  <c r="O13" i="1"/>
  <c r="N13" i="1"/>
  <c r="K13" i="1"/>
  <c r="P12" i="1"/>
  <c r="O12" i="1"/>
  <c r="K12" i="1"/>
  <c r="N12" i="1" s="1"/>
  <c r="N9" i="1"/>
  <c r="N8" i="1"/>
  <c r="N7" i="1"/>
  <c r="N6" i="1"/>
  <c r="N5" i="1"/>
  <c r="N4" i="1"/>
  <c r="N3" i="1"/>
  <c r="N2" i="1"/>
</calcChain>
</file>

<file path=xl/sharedStrings.xml><?xml version="1.0" encoding="utf-8"?>
<sst xmlns="http://schemas.openxmlformats.org/spreadsheetml/2006/main" count="675" uniqueCount="332">
  <si>
    <t>References</t>
  </si>
  <si>
    <t>Species</t>
  </si>
  <si>
    <t>Tissue/Organ</t>
  </si>
  <si>
    <t>Country</t>
  </si>
  <si>
    <t>Location</t>
  </si>
  <si>
    <t>Year of sampling</t>
  </si>
  <si>
    <t>Objective of the article</t>
  </si>
  <si>
    <t>Used technique</t>
  </si>
  <si>
    <t xml:space="preserve">Major result </t>
  </si>
  <si>
    <t>Major Results in ng/g</t>
  </si>
  <si>
    <t>Hg mean (ng/g)</t>
  </si>
  <si>
    <t>Min</t>
  </si>
  <si>
    <t>Max</t>
  </si>
  <si>
    <t>Log (1/hg) mean</t>
  </si>
  <si>
    <t xml:space="preserve">Log min </t>
  </si>
  <si>
    <t>Log Max</t>
  </si>
  <si>
    <t>T min. Annual  Average (°C)</t>
  </si>
  <si>
    <t>T max. Annual  Average (°C)</t>
  </si>
  <si>
    <t>T Annual  Average (°C)</t>
  </si>
  <si>
    <t>P Annual Average(mm)</t>
  </si>
  <si>
    <t>Humidity (%)</t>
  </si>
  <si>
    <t>SD log(1/Hg)</t>
  </si>
  <si>
    <t xml:space="preserve">SD T° </t>
  </si>
  <si>
    <t>SD Precip mm</t>
  </si>
  <si>
    <t>SD Humidity %</t>
  </si>
  <si>
    <t>Altidude (m.a.s.l.</t>
  </si>
  <si>
    <t>Latitude</t>
  </si>
  <si>
    <t>Reference for uncontamination in Soil</t>
  </si>
  <si>
    <t>Reference</t>
  </si>
  <si>
    <t>Reference for uncontamination Olive foliage</t>
  </si>
  <si>
    <t>Reference for contaminated soil</t>
  </si>
  <si>
    <t>Guarino et al. (2021)</t>
  </si>
  <si>
    <r>
      <t xml:space="preserve">O. europea  </t>
    </r>
    <r>
      <rPr>
        <sz val="12"/>
        <color theme="1"/>
        <rFont val="Times New Roman"/>
        <family val="1"/>
      </rPr>
      <t>L.</t>
    </r>
  </si>
  <si>
    <t>Foliage</t>
  </si>
  <si>
    <t>Italy (South Italy)</t>
  </si>
  <si>
    <t>Acerra</t>
  </si>
  <si>
    <t>2007-2013</t>
  </si>
  <si>
    <t>Evaluation of air quality in an interesting study area of the Campania
Region (Napoli province) named “Land of pyres”.</t>
  </si>
  <si>
    <t>Dried, powdered digested with HNO3 65% +50% HF in a 2:1 ratio volume. Inductively coupled plasma optical emission spectrometry (ICP-OES)</t>
  </si>
  <si>
    <t>0.39 mg/kg</t>
  </si>
  <si>
    <t>10 to 30 ng/g</t>
  </si>
  <si>
    <t>Senesi et al. 1999</t>
  </si>
  <si>
    <t>20 to 180 ng/g</t>
  </si>
  <si>
    <t>Bargagli 1995</t>
  </si>
  <si>
    <t>&gt; 3000 ng/g</t>
  </si>
  <si>
    <t>Kabata-Pendias 2001</t>
  </si>
  <si>
    <t>Brusciano</t>
  </si>
  <si>
    <t>0.94 mg/kg</t>
  </si>
  <si>
    <t>around 90 ng/g</t>
  </si>
  <si>
    <t>&lt;200 ng/g</t>
  </si>
  <si>
    <t xml:space="preserve"> Pomigliano d’Arco</t>
  </si>
  <si>
    <t>2.67 mg/kg</t>
  </si>
  <si>
    <t>20 ng/g</t>
  </si>
  <si>
    <t>World reference:Senesi et al. (1999)</t>
  </si>
  <si>
    <t>Marignanella</t>
  </si>
  <si>
    <t>0.47 mg/kg</t>
  </si>
  <si>
    <t>Marigliano</t>
  </si>
  <si>
    <t>1.94 m.kg</t>
  </si>
  <si>
    <t xml:space="preserve"> San Vitaliano</t>
  </si>
  <si>
    <t>1.62 mg/kg</t>
  </si>
  <si>
    <t>Saviano</t>
  </si>
  <si>
    <t>0.29 mg/kg</t>
  </si>
  <si>
    <t>Bracigliano</t>
  </si>
  <si>
    <t>Fisciano</t>
  </si>
  <si>
    <t>ND</t>
  </si>
  <si>
    <t>Mercato San Severino</t>
  </si>
  <si>
    <t>Naharro et al. (2018)</t>
  </si>
  <si>
    <t>Spain</t>
  </si>
  <si>
    <t>Almadenejos (near mercury source)</t>
  </si>
  <si>
    <t>8 July 2015 to 23 July 2016</t>
  </si>
  <si>
    <t>Atmospheric mercury uptake and desorption from olive tree leaves</t>
  </si>
  <si>
    <t>LUMEX RA-915+ Atomic Absorption with Zeeman Effect spectrometer, coupled with a PYRO-915+ pyrolytical attachment.</t>
  </si>
  <si>
    <t>40-50 ng/g to 330 ng/g</t>
  </si>
  <si>
    <t>40-50 to 330</t>
  </si>
  <si>
    <t>West of Almaden (No mercury sources)</t>
  </si>
  <si>
    <t>23 June 2016 and 22 September 2016</t>
  </si>
  <si>
    <t>15-20 ng/g</t>
  </si>
  <si>
    <t>15-20</t>
  </si>
  <si>
    <t>Higueras et al. (2014)</t>
  </si>
  <si>
    <t>Joder</t>
  </si>
  <si>
    <t>Study the concentration of mercury in soils and olive tree leaves in the aforementioned areas, which
are heavily contaminated with mercury, in order to assess the particular behaviour of this element in olive trees under different conditions.</t>
  </si>
  <si>
    <t>High-frequency modulation atomic absorption
spectrometry with Zeeman effect (ZAAS-HFM), using a
Lumex RA-915+ device with a pyrolysis attachment</t>
  </si>
  <si>
    <t>161 ng/g</t>
  </si>
  <si>
    <t xml:space="preserve">350-1500 </t>
  </si>
  <si>
    <t>Flix (Ebro river)</t>
  </si>
  <si>
    <t>2007-2012</t>
  </si>
  <si>
    <t>Atmospheric Hg and its incorporation in
soils and lichens close to a mercury cell chlor-alkali plant</t>
  </si>
  <si>
    <t>Zeeman effect Atomic Absorption Spectrometry
with High Frequency Modulation technique (ZAAS-HFM),
using a number of LUMEX-RA-915 series devices</t>
  </si>
  <si>
    <t>481 ng/g</t>
  </si>
  <si>
    <t>41°23'0°55'</t>
  </si>
  <si>
    <t>Higueras et al. (2012)</t>
  </si>
  <si>
    <t>Almaden mining district</t>
  </si>
  <si>
    <t>May 2010 and January 2011</t>
  </si>
  <si>
    <t>Analysis of these metals in soils and sets of olive trees of different ages from seven sites located at different distances from the main mercury sources</t>
  </si>
  <si>
    <t>AAS (AMA 254).</t>
  </si>
  <si>
    <t>1213 μg/kg</t>
  </si>
  <si>
    <t>(This Study)</t>
  </si>
  <si>
    <t>Lebanon</t>
  </si>
  <si>
    <t>Bchaaleh</t>
  </si>
  <si>
    <t>February 2019 till September 2020</t>
  </si>
  <si>
    <t>Hg concentration seasonal variation in different plant tissues and elements of olive trees of Lebanon</t>
  </si>
  <si>
    <t>48.1 ng/g</t>
  </si>
  <si>
    <t>34°12’06″</t>
  </si>
  <si>
    <t>Kawkaba</t>
  </si>
  <si>
    <t>March 2019 till September 2020</t>
  </si>
  <si>
    <t>35 ng/g</t>
  </si>
  <si>
    <t>33°23’856″</t>
  </si>
  <si>
    <t>Stems</t>
  </si>
  <si>
    <t>7.9 ng/g</t>
  </si>
  <si>
    <t>9 ng/g</t>
  </si>
  <si>
    <t>Llanos et al. (2011)</t>
  </si>
  <si>
    <t>Soil</t>
  </si>
  <si>
    <t>Almaden (Castilla La Mancha, Las Cuevas Mine, Cerco Metalurgico de Almadenejos)</t>
  </si>
  <si>
    <t>Summer, Spring, Fall, Winter 2009</t>
  </si>
  <si>
    <t>Determine the variation in mercury emission flux (MEF) versus distance from the sources,regulating two major environmental parameters comprising soil temperature and solar radiation.</t>
  </si>
  <si>
    <t>LUMEX RA-915+ equipment, based on Zeeman atomic absorption spectrometry, with high frequency modulation of light polarization (ZAAS-HFM),Addition of the RP-91C (pyrolysis) attachments</t>
  </si>
  <si>
    <t>26–9770 mg/g</t>
  </si>
  <si>
    <t>2.6e+7 to 9.77e+9</t>
  </si>
  <si>
    <t>Soil and Sediments</t>
  </si>
  <si>
    <t>Ebro River basin (Close to the town of Flix (NE Spain)</t>
  </si>
  <si>
    <t>182 ng/g</t>
  </si>
  <si>
    <t>May 2010</t>
  </si>
  <si>
    <t>23479 μg/kg</t>
  </si>
  <si>
    <t>Study the concentration of mercury in soils and olive tree leaves in the aforementioned areas, which are heavily contaminated with mercury, in order to assess the particular behaviour of this element in olive trees under different conditions.</t>
  </si>
  <si>
    <t>high-frequency modulation atomic absorption spectrometry with Zeeman effect (ZAAS-HFM), using a
Lumex RA-915+ device with a pyrolysis attachment</t>
  </si>
  <si>
    <t>564 ng/kg</t>
  </si>
  <si>
    <t>Soil surface</t>
  </si>
  <si>
    <t>February 2019 till September 2020 (Seasonal)</t>
  </si>
  <si>
    <t>61.9 ng/g</t>
  </si>
  <si>
    <t>0-30 cm</t>
  </si>
  <si>
    <t>31.8 ng/g</t>
  </si>
  <si>
    <t>30-60 cm</t>
  </si>
  <si>
    <t>19.5 ng/g</t>
  </si>
  <si>
    <t>Soil Surface</t>
  </si>
  <si>
    <t>March 2019 till September 2020 (Seasonal)</t>
  </si>
  <si>
    <t>128.5 ng/g</t>
  </si>
  <si>
    <t>70.2 ng/g</t>
  </si>
  <si>
    <t>Litterfall</t>
  </si>
  <si>
    <t>62.9 ng/g</t>
  </si>
  <si>
    <t>75.7 ng/g</t>
  </si>
  <si>
    <t>Amoros et al. (2013)</t>
  </si>
  <si>
    <t>Vine</t>
  </si>
  <si>
    <t>Near Almaden</t>
  </si>
  <si>
    <t>Study the distribution of Hg and some metals in vine leaves and soil of contaminated area and surrounding and in an area of 100km from the mine to asses the behavior of these elements in vines.</t>
  </si>
  <si>
    <t>Lumex RA-915+ device, an atomic absorption spectrometer with a pyrolysis unit (RP-91c)</t>
  </si>
  <si>
    <t>0.03--5.14 mg/kg</t>
  </si>
  <si>
    <t>30 to 5140</t>
  </si>
  <si>
    <t>Pleijel et al. (2021)</t>
  </si>
  <si>
    <t>deciduous</t>
  </si>
  <si>
    <t>Sweden</t>
  </si>
  <si>
    <t>Gothenburg (Botanical Garden and city area)</t>
  </si>
  <si>
    <t>June and September 2018</t>
  </si>
  <si>
    <t>Explored the mercury concentration, [Hg], in foliage from a diverse set of plant types, locations and sampling periods to study whether there is a continuous accumulation of Hg in leaves/needles over time.</t>
  </si>
  <si>
    <t xml:space="preserve">Inductively coupled plasma mass spectrometry </t>
  </si>
  <si>
    <t>9.2-21.5ng/g</t>
  </si>
  <si>
    <t>9.2-21.5</t>
  </si>
  <si>
    <t xml:space="preserve"> conifer</t>
  </si>
  <si>
    <t>43.9 ng/g</t>
  </si>
  <si>
    <t>Evergreen</t>
  </si>
  <si>
    <t>East Africa</t>
  </si>
  <si>
    <t>Rwanda</t>
  </si>
  <si>
    <t>August -December 2013</t>
  </si>
  <si>
    <t>Fischer et al. (1995)</t>
  </si>
  <si>
    <t>Fungus</t>
  </si>
  <si>
    <t>Germany</t>
  </si>
  <si>
    <t>Former Mining area of Germany</t>
  </si>
  <si>
    <t xml:space="preserve">Used a variable volume extraction procedure and
aqueous sodium boron tetraethyl derivatization to
determine accurately and precisely methylmercury
bioconcentration factors for fungi. </t>
  </si>
  <si>
    <t>6.2 to 144 ng/g</t>
  </si>
  <si>
    <t xml:space="preserve">6.2 to 144 </t>
  </si>
  <si>
    <t>Rea et al (2002)</t>
  </si>
  <si>
    <t>Sugar Maple</t>
  </si>
  <si>
    <t>USA</t>
  </si>
  <si>
    <t>Vermont (Champlain Watershed)</t>
  </si>
  <si>
    <t>23 May, 20 June, 11 August, 129 September 1995</t>
  </si>
  <si>
    <t>Studied the biogeochemical cycle of Hg in deciduous forested ecosystems using foliage, litterfall, air, and soil samples and evaluated several potential uptake pathways for Hg.</t>
  </si>
  <si>
    <t>Cold vapor atomic fluorescence
spectroscopy using the dual amalgamation technique</t>
  </si>
  <si>
    <t>3.6 ng/g</t>
  </si>
  <si>
    <t>Yelow birch</t>
  </si>
  <si>
    <t>24 May, 20 June, 11 August, 29 September 1995</t>
  </si>
  <si>
    <t>American beech</t>
  </si>
  <si>
    <t xml:space="preserve">American beech </t>
  </si>
  <si>
    <t>Michigan (Lake Huron Watershed)</t>
  </si>
  <si>
    <t>30 May, 15 June, 31 July, 26 August, 20 September 1996</t>
  </si>
  <si>
    <t>3.3 ng/g</t>
  </si>
  <si>
    <t>Red maple</t>
  </si>
  <si>
    <t>White birch</t>
  </si>
  <si>
    <t>Bigtooth aspen</t>
  </si>
  <si>
    <t>red oak</t>
  </si>
  <si>
    <t>Hardwood species</t>
  </si>
  <si>
    <t>Northeast USA</t>
  </si>
  <si>
    <t>7 August to 13 August 2015</t>
  </si>
  <si>
    <t>Compare Hg pools among tissue types and between conifer and hardwood stands.</t>
  </si>
  <si>
    <t>Thermal decomposition,
catalytic conversion, amalgamation, and atomic absorption spectrophotometry using a
Milestone DMA 80 direct Hg analyzer</t>
  </si>
  <si>
    <t>16.3 ng/g</t>
  </si>
  <si>
    <t>Conifers</t>
  </si>
  <si>
    <t>28.6 ng/g</t>
  </si>
  <si>
    <t>Shaw and Panigrahi (1986)</t>
  </si>
  <si>
    <t>C. sparsiflorus</t>
  </si>
  <si>
    <t>India</t>
  </si>
  <si>
    <t>Chlor-alkali factory</t>
  </si>
  <si>
    <t>A study was made of the pattern of distribution of mercury in the tissues of some plant species collected around a chlor-alkali factory in India</t>
  </si>
  <si>
    <t>Analytical methods for Determination of Mercury with Mercury Analyser MA 5800A</t>
  </si>
  <si>
    <t>2.32 to 27.9 mg/kg</t>
  </si>
  <si>
    <t>2320 to 27900</t>
  </si>
  <si>
    <t>J. gossypifolia</t>
  </si>
  <si>
    <t>2.32 to 18.25 mg/kg</t>
  </si>
  <si>
    <t>2320 to18250</t>
  </si>
  <si>
    <t>I. digitata</t>
  </si>
  <si>
    <t>7.07 to 19.87 mg/kg</t>
  </si>
  <si>
    <t>7070 to 19870</t>
  </si>
  <si>
    <t xml:space="preserve"> A. mexicana</t>
  </si>
  <si>
    <t>3.44 to 4.27 mg/kg</t>
  </si>
  <si>
    <t>3440 to 4270</t>
  </si>
  <si>
    <t>C. procera</t>
  </si>
  <si>
    <t>14.73 to 38.83 mg/kg</t>
  </si>
  <si>
    <t>14730 to 38830</t>
  </si>
  <si>
    <t>Early(1 September-15 October 1995)  and Late ( 16 October  15 November 1995)</t>
  </si>
  <si>
    <t>0.21-0.066 ng/m3</t>
  </si>
  <si>
    <t>44.53° 72.87°</t>
  </si>
  <si>
    <t>Early and late Season</t>
  </si>
  <si>
    <t>0.042-0.0086 ng/m3</t>
  </si>
  <si>
    <t>45.57° 84.80°</t>
  </si>
  <si>
    <t>Zhou et al. (2018)</t>
  </si>
  <si>
    <t>Pinus
massoniana Lamb. forest</t>
  </si>
  <si>
    <t>Soil (0-5 cm)</t>
  </si>
  <si>
    <t>China</t>
  </si>
  <si>
    <t>Southwest China</t>
  </si>
  <si>
    <t>March 2014 to January 2015</t>
  </si>
  <si>
    <t>Quantify mercury internal biogeochemical cycling and the fractionation process in a coniferous forest and a broad-leaved forest in southwest China.</t>
  </si>
  <si>
    <t>Direct mercury analyzer</t>
  </si>
  <si>
    <t xml:space="preserve">182 to 256 ng/g </t>
  </si>
  <si>
    <t xml:space="preserve">182 to 256 </t>
  </si>
  <si>
    <t>29°380 104°410</t>
  </si>
  <si>
    <t>Soil (5-10 cm)</t>
  </si>
  <si>
    <t>108 to 137 ng/g</t>
  </si>
  <si>
    <t xml:space="preserve">108 to 137 </t>
  </si>
  <si>
    <r>
      <t xml:space="preserve">Cinnamom camphora </t>
    </r>
    <r>
      <rPr>
        <sz val="12"/>
        <color theme="1"/>
        <rFont val="Times New Roman"/>
        <family val="1"/>
      </rPr>
      <t>forest</t>
    </r>
  </si>
  <si>
    <t>170 to 232 ng/g</t>
  </si>
  <si>
    <t xml:space="preserve">170 to 232 </t>
  </si>
  <si>
    <t>114 to 175ng/g</t>
  </si>
  <si>
    <t>114 to 175</t>
  </si>
  <si>
    <t>Shaw and Panigrahi 1986</t>
  </si>
  <si>
    <t>2.13 to 660 mg/kg</t>
  </si>
  <si>
    <t>2130 to 660000</t>
  </si>
  <si>
    <t>9.2 to 503.33 mg/kg</t>
  </si>
  <si>
    <t>9200 to 503330</t>
  </si>
  <si>
    <t>202 to 288.67 mg/kg</t>
  </si>
  <si>
    <t>202000 to 288670</t>
  </si>
  <si>
    <t>3.87 to 5.2 mg/kg</t>
  </si>
  <si>
    <t>3870 to 5200</t>
  </si>
  <si>
    <t>Wang et al. (2016)</t>
  </si>
  <si>
    <t>Castanopsis wattii</t>
  </si>
  <si>
    <t>Southwest China (Mount Ailao)</t>
  </si>
  <si>
    <t>Ppresent the data of Hg input through litterfall and Hg transformation during litter decomposition</t>
  </si>
  <si>
    <t>Lumex RA-915+ multifunctional Hg analyzer
equipped with a pyrolysis attachment.</t>
  </si>
  <si>
    <t>257 ng/g</t>
  </si>
  <si>
    <t>130 to 893.33 mg/kg</t>
  </si>
  <si>
    <t>130000 to 893330</t>
  </si>
  <si>
    <t>AAS (AMA 254)</t>
  </si>
  <si>
    <t>0.04-2376 mg/kg</t>
  </si>
  <si>
    <t>40 to 2376000</t>
  </si>
  <si>
    <t>Ailaoshan Station for Subtropical Forest Ecosystem Research Studies</t>
  </si>
  <si>
    <t>Present the data of Hg input through litterfall and Hg transformation during litter decomposition</t>
  </si>
  <si>
    <t>Lumex RA-915+ multifunctional Hg analyzer</t>
  </si>
  <si>
    <t>23.96° 101.52°</t>
  </si>
  <si>
    <t>Wheat</t>
  </si>
  <si>
    <t>Grain</t>
  </si>
  <si>
    <t>Ostad</t>
  </si>
  <si>
    <t>July 1999</t>
  </si>
  <si>
    <t>&lt;1 ng/g</t>
  </si>
  <si>
    <t>&lt;1</t>
  </si>
  <si>
    <t>47.1 ng/g</t>
  </si>
  <si>
    <t>32.5 ng/g</t>
  </si>
  <si>
    <t>Evergreen mountain rain forest</t>
  </si>
  <si>
    <t>Brazil</t>
  </si>
  <si>
    <t>Southeasterm Brazil (Serra da Mantiqueira)</t>
  </si>
  <si>
    <t>June 2009 to May 2011</t>
  </si>
  <si>
    <t>This study reports on a biannual dynamics of Hg through different species assemblage of different successional stages in this biome, based on 24 litter traps used to collect litterfall from 3 different successional stages under a rainforest located at Brazilian Southeast</t>
  </si>
  <si>
    <t>A Cold Vapour Atomic Absorption Spectrophotometry (CVAAS)</t>
  </si>
  <si>
    <t>58.2 ng/g</t>
  </si>
  <si>
    <t>Castanopsis wattii, Lithocarpus
xylocarpus, Schima noronhae, and Manglietia insignis</t>
  </si>
  <si>
    <t>June 2011 till June 2014</t>
  </si>
  <si>
    <t>58 ng/g</t>
  </si>
  <si>
    <t>Gironniera subaequalis Planch, Pometia pinnata,
Barringtonia racemose, and Alseodaphne hainanensis Merr</t>
  </si>
  <si>
    <t>Shenlongjia</t>
  </si>
  <si>
    <t>92 ng/g</t>
  </si>
  <si>
    <t>31.45° 109.91°</t>
  </si>
  <si>
    <t>Jianfengling</t>
  </si>
  <si>
    <t>78 ng/g</t>
  </si>
  <si>
    <t>19.18° 109.73°</t>
  </si>
  <si>
    <t>Mount Wuyi</t>
  </si>
  <si>
    <t>45 ng/g</t>
  </si>
  <si>
    <t>28.04° 117.57°</t>
  </si>
  <si>
    <t>Xishuangbanna</t>
  </si>
  <si>
    <t>74 ng/g</t>
  </si>
  <si>
    <t>21.68° 101.42°</t>
  </si>
  <si>
    <r>
      <rPr>
        <i/>
        <sz val="12"/>
        <color theme="1"/>
        <rFont val="Times New Roman"/>
        <family val="1"/>
      </rPr>
      <t>Pinus
massoniana</t>
    </r>
    <r>
      <rPr>
        <sz val="12"/>
        <color theme="1"/>
        <rFont val="Times New Roman"/>
        <family val="1"/>
      </rPr>
      <t xml:space="preserve"> Lamb. forest</t>
    </r>
  </si>
  <si>
    <t>March 2014 to January 2017</t>
  </si>
  <si>
    <t>Quantify mercury internal biogeochemical cycling and the fractionation process in a coniferous forest and a broad-leaved forest in southwest China</t>
  </si>
  <si>
    <t>71 to 108 ng/g</t>
  </si>
  <si>
    <t xml:space="preserve">71 to 108 </t>
  </si>
  <si>
    <t>80 to 219 ng/g</t>
  </si>
  <si>
    <t xml:space="preserve">80 to 219 </t>
  </si>
  <si>
    <t>28 to 122 ng/g</t>
  </si>
  <si>
    <t xml:space="preserve">28 to 122 </t>
  </si>
  <si>
    <t>110 to 235 ng/g</t>
  </si>
  <si>
    <t xml:space="preserve">110 to 235 </t>
  </si>
  <si>
    <t>2.93 to 10.43 mg/kg</t>
  </si>
  <si>
    <t>2930 to 10430</t>
  </si>
  <si>
    <t>1.28 to 16.33 mg/kg</t>
  </si>
  <si>
    <t>1280 to 16330</t>
  </si>
  <si>
    <t>2.12 to 4.62 mg/kg</t>
  </si>
  <si>
    <t>2120 to 4620</t>
  </si>
  <si>
    <t>3.02 to 3.82 mg/kg</t>
  </si>
  <si>
    <t>3020 to 3820</t>
  </si>
  <si>
    <t>2.43 to 10.7 mg/kg</t>
  </si>
  <si>
    <t>2430 to 10700</t>
  </si>
  <si>
    <t>Root</t>
  </si>
  <si>
    <t>1.55 to 4.61 mg/kg</t>
  </si>
  <si>
    <t>1550 to 4610</t>
  </si>
  <si>
    <t>0.97 to 10.07 mg/kg</t>
  </si>
  <si>
    <t>970 to 10070</t>
  </si>
  <si>
    <t>4.6 to 15.07 mg/kg</t>
  </si>
  <si>
    <t>4600 to 15070</t>
  </si>
  <si>
    <t>3.02 to 3.92 mg/kg</t>
  </si>
  <si>
    <t>3020 to3920</t>
  </si>
  <si>
    <t>3.33 to 15.07 mg/kg</t>
  </si>
  <si>
    <t>3330 to 15070</t>
  </si>
  <si>
    <t>Esbri et al. (2015)</t>
  </si>
  <si>
    <t>Amoros et al. (2014)</t>
  </si>
  <si>
    <t>Yang et al. (2018)</t>
  </si>
  <si>
    <t>Teixeria et al.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</si>
</sst>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Calibri"/>
      <family val="2"/>
      <scheme val="minor"/>
    </font>
    <font>
      <b/>
      <sz val="12"/>
      <color theme="1"/>
      <name val="Times New Roman"/>
      <family val="1"/>
    </font>
    <font>
      <b/>
      <sz val="12"/>
      <name val="Times New Roman"/>
      <family val="1"/>
    </font>
    <font>
      <sz val="12"/>
      <color theme="1"/>
      <name val="Times New Roman"/>
      <family val="1"/>
    </font>
    <font>
      <i/>
      <sz val="12"/>
      <color theme="1"/>
      <name val="Times New Roman"/>
      <family val="1"/>
    </font>
    <font>
      <sz val="12"/>
      <name val="Times New Roman"/>
      <family val="1"/>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00">
    <xf numFmtId="0" fontId="0" fillId="0" borderId="0" xfId="0"/>
    <xf numFmtId="0" fontId="1" fillId="0" borderId="1" xfId="0" applyFont="1" applyBorder="1" applyAlignment="1">
      <alignment horizontal="center" vertical="center"/>
    </xf>
    <xf numFmtId="0" fontId="1" fillId="0" borderId="1" xfId="0" applyFont="1" applyBorder="1" applyAlignment="1">
      <alignment vertical="top"/>
    </xf>
    <xf numFmtId="0" fontId="1" fillId="0" borderId="1" xfId="0" applyFont="1" applyBorder="1" applyAlignment="1">
      <alignment horizontal="center"/>
    </xf>
    <xf numFmtId="0" fontId="1" fillId="0" borderId="1" xfId="0" applyFont="1" applyBorder="1" applyAlignment="1">
      <alignment horizontal="left"/>
    </xf>
    <xf numFmtId="0" fontId="1" fillId="0" borderId="1" xfId="0" applyFont="1" applyBorder="1" applyAlignment="1">
      <alignment horizontal="left" vertical="top"/>
    </xf>
    <xf numFmtId="0" fontId="2" fillId="0" borderId="1" xfId="0" applyFont="1" applyBorder="1" applyAlignment="1">
      <alignment horizontal="left"/>
    </xf>
    <xf numFmtId="0" fontId="2" fillId="0" borderId="1" xfId="0" applyFont="1" applyBorder="1" applyAlignment="1">
      <alignment horizontal="center"/>
    </xf>
    <xf numFmtId="0" fontId="1" fillId="0" borderId="1" xfId="0" applyFont="1" applyBorder="1"/>
    <xf numFmtId="0" fontId="4" fillId="0" borderId="2" xfId="0" applyFont="1" applyBorder="1" applyAlignment="1">
      <alignment vertical="top"/>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0" fillId="0" borderId="1" xfId="0" applyBorder="1"/>
    <xf numFmtId="0" fontId="3" fillId="0" borderId="0" xfId="0" applyFont="1" applyAlignment="1">
      <alignment horizontal="left"/>
    </xf>
    <xf numFmtId="0" fontId="0" fillId="0" borderId="0" xfId="0" applyAlignment="1">
      <alignment horizontal="left"/>
    </xf>
    <xf numFmtId="0" fontId="5" fillId="0" borderId="1" xfId="0" applyFont="1" applyBorder="1" applyAlignment="1">
      <alignment horizontal="center" vertical="center"/>
    </xf>
    <xf numFmtId="49" fontId="3" fillId="0" borderId="1" xfId="0" applyNumberFormat="1" applyFont="1" applyBorder="1" applyAlignment="1">
      <alignment vertical="top"/>
    </xf>
    <xf numFmtId="0" fontId="0" fillId="0" borderId="2" xfId="0" applyBorder="1" applyAlignment="1">
      <alignment horizontal="center" vertical="center"/>
    </xf>
    <xf numFmtId="0" fontId="0" fillId="0" borderId="2" xfId="0" applyBorder="1"/>
    <xf numFmtId="0" fontId="3" fillId="0" borderId="1" xfId="0" applyFont="1" applyBorder="1" applyAlignment="1">
      <alignment vertical="top"/>
    </xf>
    <xf numFmtId="0" fontId="4" fillId="0" borderId="1" xfId="0" applyFont="1" applyBorder="1" applyAlignment="1">
      <alignment vertical="top"/>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xf>
    <xf numFmtId="164" fontId="0" fillId="0" borderId="1" xfId="0" applyNumberFormat="1" applyBorder="1" applyAlignment="1">
      <alignment horizontal="center"/>
    </xf>
    <xf numFmtId="164" fontId="0" fillId="0" borderId="1" xfId="0" applyNumberFormat="1" applyBorder="1" applyAlignment="1">
      <alignment horizontal="left"/>
    </xf>
    <xf numFmtId="0" fontId="3" fillId="0" borderId="1" xfId="0" applyFont="1" applyBorder="1" applyAlignment="1">
      <alignment horizontal="left" vertical="top" wrapText="1"/>
    </xf>
    <xf numFmtId="0" fontId="3" fillId="0" borderId="1" xfId="0" applyFont="1" applyBorder="1" applyAlignment="1">
      <alignment vertical="center"/>
    </xf>
    <xf numFmtId="0" fontId="3" fillId="0" borderId="2" xfId="0" applyFont="1" applyBorder="1" applyAlignment="1">
      <alignment vertical="center"/>
    </xf>
    <xf numFmtId="1" fontId="0" fillId="0" borderId="1" xfId="0" applyNumberFormat="1" applyBorder="1" applyAlignment="1">
      <alignment horizontal="center"/>
    </xf>
    <xf numFmtId="3" fontId="0" fillId="0" borderId="0" xfId="0" applyNumberFormat="1"/>
    <xf numFmtId="0" fontId="4" fillId="0" borderId="1" xfId="0" applyFont="1" applyBorder="1" applyAlignment="1">
      <alignment vertical="top" wrapText="1"/>
    </xf>
    <xf numFmtId="0" fontId="4" fillId="0" borderId="2" xfId="0" applyFont="1" applyBorder="1" applyAlignment="1">
      <alignment vertical="top" wrapText="1"/>
    </xf>
    <xf numFmtId="0" fontId="1" fillId="0" borderId="0" xfId="0" applyFont="1"/>
    <xf numFmtId="0" fontId="3" fillId="0" borderId="1" xfId="0" applyFont="1" applyBorder="1" applyAlignment="1">
      <alignment horizontal="left" wrapText="1"/>
    </xf>
    <xf numFmtId="0" fontId="1" fillId="0" borderId="0" xfId="0" applyFont="1" applyAlignment="1">
      <alignment horizontal="center"/>
    </xf>
    <xf numFmtId="0" fontId="3" fillId="0" borderId="4" xfId="0" applyFont="1" applyBorder="1" applyAlignment="1">
      <alignment vertical="center" wrapText="1"/>
    </xf>
    <xf numFmtId="0" fontId="3" fillId="0" borderId="2" xfId="0" applyFont="1" applyBorder="1" applyAlignment="1">
      <alignment vertical="top"/>
    </xf>
    <xf numFmtId="49" fontId="3" fillId="0" borderId="2" xfId="0" applyNumberFormat="1" applyFont="1" applyBorder="1" applyAlignment="1">
      <alignment horizontal="left" vertical="top"/>
    </xf>
    <xf numFmtId="0" fontId="3" fillId="0" borderId="2" xfId="0" applyFont="1" applyBorder="1" applyAlignment="1">
      <alignment vertical="center" wrapText="1"/>
    </xf>
    <xf numFmtId="0" fontId="0" fillId="0" borderId="0" xfId="0" applyAlignment="1">
      <alignment horizontal="center" vertical="center"/>
    </xf>
    <xf numFmtId="0" fontId="0" fillId="0" borderId="0" xfId="0" applyAlignment="1">
      <alignment vertical="top"/>
    </xf>
    <xf numFmtId="0" fontId="0" fillId="0" borderId="0" xfId="0"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4" fillId="0" borderId="2" xfId="0" applyFont="1" applyBorder="1" applyAlignment="1">
      <alignment horizontal="center" vertical="top"/>
    </xf>
    <xf numFmtId="0" fontId="4" fillId="0" borderId="4" xfId="0" applyFont="1" applyBorder="1" applyAlignment="1">
      <alignment horizontal="center" vertical="top"/>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2" xfId="0" applyFont="1" applyBorder="1" applyAlignment="1">
      <alignment horizontal="center" vertical="top" wrapText="1"/>
    </xf>
    <xf numFmtId="0" fontId="3" fillId="0" borderId="4" xfId="0" applyFont="1" applyBorder="1" applyAlignment="1">
      <alignment horizontal="center" vertical="top" wrapText="1"/>
    </xf>
    <xf numFmtId="49" fontId="3" fillId="0" borderId="2" xfId="0" applyNumberFormat="1" applyFont="1" applyBorder="1" applyAlignment="1">
      <alignment horizontal="left" vertical="top"/>
    </xf>
    <xf numFmtId="49" fontId="3" fillId="0" borderId="3" xfId="0" applyNumberFormat="1" applyFont="1" applyBorder="1" applyAlignment="1">
      <alignment horizontal="left" vertical="top"/>
    </xf>
    <xf numFmtId="49" fontId="3" fillId="0" borderId="4" xfId="0" applyNumberFormat="1" applyFont="1" applyBorder="1" applyAlignment="1">
      <alignment horizontal="left" vertical="top"/>
    </xf>
    <xf numFmtId="0" fontId="0" fillId="0" borderId="1" xfId="0" applyBorder="1" applyAlignment="1">
      <alignment horizontal="center"/>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2" xfId="0" applyFont="1" applyBorder="1" applyAlignment="1">
      <alignment vertical="top"/>
    </xf>
    <xf numFmtId="0" fontId="3" fillId="0" borderId="4" xfId="0" applyFont="1" applyBorder="1" applyAlignment="1">
      <alignment vertical="top"/>
    </xf>
    <xf numFmtId="0" fontId="3" fillId="0" borderId="2" xfId="0" applyFont="1" applyBorder="1" applyAlignment="1">
      <alignment horizontal="center" wrapText="1"/>
    </xf>
    <xf numFmtId="0" fontId="3" fillId="0" borderId="4" xfId="0" applyFont="1" applyBorder="1" applyAlignment="1">
      <alignment horizontal="center" wrapText="1"/>
    </xf>
    <xf numFmtId="1" fontId="0" fillId="0" borderId="2" xfId="0" applyNumberFormat="1" applyBorder="1" applyAlignment="1">
      <alignment horizontal="center"/>
    </xf>
    <xf numFmtId="1" fontId="0" fillId="0" borderId="4" xfId="0" applyNumberFormat="1" applyBorder="1" applyAlignment="1">
      <alignment horizontal="center"/>
    </xf>
    <xf numFmtId="164" fontId="0" fillId="0" borderId="2" xfId="0" applyNumberFormat="1" applyBorder="1" applyAlignment="1">
      <alignment horizontal="left"/>
    </xf>
    <xf numFmtId="164" fontId="0" fillId="0" borderId="4" xfId="0" applyNumberFormat="1" applyBorder="1" applyAlignment="1">
      <alignment horizontal="left"/>
    </xf>
    <xf numFmtId="164" fontId="0" fillId="0" borderId="3" xfId="0" applyNumberFormat="1" applyBorder="1" applyAlignment="1">
      <alignment horizontal="left"/>
    </xf>
    <xf numFmtId="1" fontId="0" fillId="0" borderId="3" xfId="0" applyNumberFormat="1" applyBorder="1" applyAlignment="1">
      <alignment horizontal="center"/>
    </xf>
    <xf numFmtId="164" fontId="0" fillId="0" borderId="2" xfId="0" applyNumberFormat="1"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0" fontId="0" fillId="0" borderId="2" xfId="0" applyBorder="1" applyAlignment="1">
      <alignment horizontal="left"/>
    </xf>
    <xf numFmtId="0" fontId="0" fillId="0" borderId="4" xfId="0" applyBorder="1" applyAlignment="1">
      <alignment horizontal="left"/>
    </xf>
    <xf numFmtId="0" fontId="0" fillId="0" borderId="3" xfId="0" applyBorder="1" applyAlignment="1">
      <alignment horizontal="left"/>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wrapText="1"/>
    </xf>
    <xf numFmtId="0" fontId="1"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0" xfId="0"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FADED-2CB6-4917-B45D-F0DA53D6F9E2}">
  <dimension ref="A1:AG94"/>
  <sheetViews>
    <sheetView tabSelected="1" zoomScale="80" zoomScaleNormal="80" workbookViewId="0">
      <pane ySplit="1" topLeftCell="A2" activePane="bottomLeft" state="frozen"/>
      <selection activeCell="J1" sqref="J1"/>
      <selection pane="bottomLeft" activeCell="A2" sqref="A2:A11"/>
    </sheetView>
  </sheetViews>
  <sheetFormatPr defaultColWidth="8.85546875" defaultRowHeight="15" x14ac:dyDescent="0.25"/>
  <cols>
    <col min="1" max="1" width="31.5703125" style="99" bestFit="1" customWidth="1"/>
    <col min="2" max="2" width="39" style="45" bestFit="1" customWidth="1"/>
    <col min="3" max="3" width="28.7109375" style="46" bestFit="1" customWidth="1"/>
    <col min="4" max="4" width="20" style="44" bestFit="1" customWidth="1"/>
    <col min="5" max="5" width="40.85546875" style="44" bestFit="1" customWidth="1"/>
    <col min="6" max="6" width="89.85546875" style="45" bestFit="1" customWidth="1"/>
    <col min="7" max="7" width="49" style="18" customWidth="1"/>
    <col min="8" max="8" width="52.5703125" style="44" bestFit="1" customWidth="1"/>
    <col min="9" max="9" width="27.140625" style="44" bestFit="1" customWidth="1"/>
    <col min="10" max="11" width="27.140625" style="44" customWidth="1"/>
    <col min="12" max="13" width="8.85546875" style="44"/>
    <col min="14" max="14" width="16.28515625" style="44" bestFit="1" customWidth="1"/>
    <col min="15" max="16" width="15.140625" style="44" bestFit="1" customWidth="1"/>
    <col min="17" max="17" width="30.5703125" style="18" bestFit="1" customWidth="1"/>
    <col min="18" max="18" width="25.140625" style="18" bestFit="1" customWidth="1"/>
    <col min="19" max="19" width="24.5703125" style="46" bestFit="1" customWidth="1"/>
    <col min="20" max="20" width="25.5703125" style="46" bestFit="1" customWidth="1"/>
    <col min="21" max="21" width="15.140625" style="18" bestFit="1" customWidth="1"/>
    <col min="22" max="22" width="17.5703125" style="18" bestFit="1" customWidth="1"/>
    <col min="23" max="23" width="9" style="18" bestFit="1" customWidth="1"/>
    <col min="24" max="24" width="15.85546875" style="18" bestFit="1" customWidth="1"/>
    <col min="25" max="25" width="17.28515625" style="18" bestFit="1" customWidth="1"/>
    <col min="26" max="26" width="17" style="46" bestFit="1" customWidth="1"/>
    <col min="27" max="27" width="20.42578125" style="46" bestFit="1" customWidth="1"/>
    <col min="28" max="28" width="51.28515625" style="18" bestFit="1" customWidth="1"/>
    <col min="29" max="29" width="50.85546875" style="18" bestFit="1" customWidth="1"/>
    <col min="30" max="30" width="59.5703125" style="18" bestFit="1" customWidth="1"/>
    <col min="31" max="31" width="30.140625" style="18" bestFit="1" customWidth="1"/>
    <col min="32" max="32" width="43.140625" bestFit="1" customWidth="1"/>
    <col min="33" max="33" width="30.140625" bestFit="1" customWidth="1"/>
  </cols>
  <sheetData>
    <row r="1" spans="1:33" ht="15.75" x14ac:dyDescent="0.25">
      <c r="A1" s="92" t="s">
        <v>0</v>
      </c>
      <c r="B1" s="2" t="s">
        <v>1</v>
      </c>
      <c r="C1" s="3" t="s">
        <v>2</v>
      </c>
      <c r="D1" s="1" t="s">
        <v>3</v>
      </c>
      <c r="E1" s="1" t="s">
        <v>4</v>
      </c>
      <c r="F1" s="2" t="s">
        <v>5</v>
      </c>
      <c r="G1" s="4" t="s">
        <v>6</v>
      </c>
      <c r="H1" s="5" t="s">
        <v>7</v>
      </c>
      <c r="I1" s="1" t="s">
        <v>8</v>
      </c>
      <c r="J1" s="1" t="s">
        <v>9</v>
      </c>
      <c r="K1" s="1" t="s">
        <v>10</v>
      </c>
      <c r="L1" s="1" t="s">
        <v>11</v>
      </c>
      <c r="M1" s="1" t="s">
        <v>12</v>
      </c>
      <c r="N1" s="1" t="s">
        <v>13</v>
      </c>
      <c r="O1" s="1" t="s">
        <v>14</v>
      </c>
      <c r="P1" s="1" t="s">
        <v>15</v>
      </c>
      <c r="Q1" s="6" t="s">
        <v>16</v>
      </c>
      <c r="R1" s="6" t="s">
        <v>17</v>
      </c>
      <c r="S1" s="7" t="s">
        <v>18</v>
      </c>
      <c r="T1" s="3" t="s">
        <v>19</v>
      </c>
      <c r="U1" s="4" t="s">
        <v>20</v>
      </c>
      <c r="V1" s="4" t="s">
        <v>21</v>
      </c>
      <c r="W1" s="4" t="s">
        <v>22</v>
      </c>
      <c r="X1" s="4" t="s">
        <v>23</v>
      </c>
      <c r="Y1" s="4" t="s">
        <v>24</v>
      </c>
      <c r="Z1" s="3" t="s">
        <v>25</v>
      </c>
      <c r="AA1" s="3" t="s">
        <v>26</v>
      </c>
      <c r="AB1" s="8" t="s">
        <v>27</v>
      </c>
      <c r="AC1" s="8" t="s">
        <v>28</v>
      </c>
      <c r="AD1" s="8" t="s">
        <v>29</v>
      </c>
      <c r="AE1" s="8" t="s">
        <v>28</v>
      </c>
      <c r="AF1" s="8" t="s">
        <v>30</v>
      </c>
      <c r="AG1" s="8" t="s">
        <v>28</v>
      </c>
    </row>
    <row r="2" spans="1:33" ht="15.75" x14ac:dyDescent="0.25">
      <c r="A2" s="93" t="s">
        <v>31</v>
      </c>
      <c r="B2" s="9" t="s">
        <v>32</v>
      </c>
      <c r="C2" s="10" t="s">
        <v>33</v>
      </c>
      <c r="D2" s="11" t="s">
        <v>34</v>
      </c>
      <c r="E2" s="12" t="s">
        <v>35</v>
      </c>
      <c r="F2" s="70" t="s">
        <v>36</v>
      </c>
      <c r="G2" s="89" t="s">
        <v>37</v>
      </c>
      <c r="H2" s="90" t="s">
        <v>38</v>
      </c>
      <c r="I2" s="12" t="s">
        <v>39</v>
      </c>
      <c r="J2" s="12">
        <v>390</v>
      </c>
      <c r="K2" s="12">
        <v>390</v>
      </c>
      <c r="L2" s="13"/>
      <c r="M2" s="13"/>
      <c r="N2" s="13">
        <f t="shared" ref="N2:N9" si="0">LOG(1/J2)</f>
        <v>-2.5910646070264991</v>
      </c>
      <c r="O2" s="13"/>
      <c r="P2" s="13"/>
      <c r="Q2" s="14"/>
      <c r="R2" s="14"/>
      <c r="S2" s="15"/>
      <c r="T2" s="15"/>
      <c r="U2" s="14"/>
      <c r="V2" s="14"/>
      <c r="W2" s="14"/>
      <c r="X2" s="14"/>
      <c r="Y2" s="14"/>
      <c r="Z2" s="15"/>
      <c r="AA2" s="15"/>
      <c r="AB2" s="8" t="s">
        <v>40</v>
      </c>
      <c r="AC2" s="8" t="s">
        <v>41</v>
      </c>
      <c r="AD2" s="8" t="s">
        <v>42</v>
      </c>
      <c r="AE2" s="8" t="s">
        <v>43</v>
      </c>
      <c r="AF2" s="8" t="s">
        <v>44</v>
      </c>
      <c r="AG2" s="8" t="s">
        <v>45</v>
      </c>
    </row>
    <row r="3" spans="1:33" ht="14.45" customHeight="1" x14ac:dyDescent="0.25">
      <c r="A3" s="94"/>
      <c r="B3" s="9" t="s">
        <v>32</v>
      </c>
      <c r="C3" s="10" t="s">
        <v>33</v>
      </c>
      <c r="D3" s="11" t="s">
        <v>34</v>
      </c>
      <c r="E3" s="12" t="s">
        <v>46</v>
      </c>
      <c r="F3" s="71"/>
      <c r="G3" s="89"/>
      <c r="H3" s="90"/>
      <c r="I3" s="12" t="s">
        <v>47</v>
      </c>
      <c r="J3" s="12">
        <v>940</v>
      </c>
      <c r="K3" s="12">
        <v>940</v>
      </c>
      <c r="L3" s="13"/>
      <c r="M3" s="13"/>
      <c r="N3" s="13">
        <f t="shared" si="0"/>
        <v>-2.9731278535996988</v>
      </c>
      <c r="O3" s="13"/>
      <c r="P3" s="13"/>
      <c r="Q3" s="14"/>
      <c r="R3" s="14"/>
      <c r="S3" s="15"/>
      <c r="T3" s="15"/>
      <c r="U3" s="14"/>
      <c r="V3" s="14"/>
      <c r="W3" s="14"/>
      <c r="X3" s="14"/>
      <c r="Y3" s="14"/>
      <c r="Z3" s="15"/>
      <c r="AA3" s="15"/>
      <c r="AB3" s="8" t="s">
        <v>48</v>
      </c>
      <c r="AC3" s="8" t="s">
        <v>45</v>
      </c>
      <c r="AD3" s="8" t="s">
        <v>49</v>
      </c>
      <c r="AE3" s="8" t="s">
        <v>45</v>
      </c>
      <c r="AF3" s="16"/>
      <c r="AG3" s="16"/>
    </row>
    <row r="4" spans="1:33" ht="15.6" customHeight="1" x14ac:dyDescent="0.25">
      <c r="A4" s="94"/>
      <c r="B4" s="9" t="s">
        <v>32</v>
      </c>
      <c r="C4" s="10" t="s">
        <v>33</v>
      </c>
      <c r="D4" s="11" t="s">
        <v>34</v>
      </c>
      <c r="E4" s="12" t="s">
        <v>50</v>
      </c>
      <c r="F4" s="71"/>
      <c r="G4" s="89"/>
      <c r="H4" s="90"/>
      <c r="I4" s="12" t="s">
        <v>51</v>
      </c>
      <c r="J4" s="12">
        <v>2670</v>
      </c>
      <c r="K4" s="12">
        <v>2670</v>
      </c>
      <c r="L4" s="13"/>
      <c r="M4" s="13"/>
      <c r="N4" s="13">
        <f t="shared" si="0"/>
        <v>-3.4265112613645754</v>
      </c>
      <c r="O4" s="13"/>
      <c r="P4" s="13"/>
      <c r="Q4" s="14"/>
      <c r="R4" s="14"/>
      <c r="S4" s="15"/>
      <c r="T4" s="15"/>
      <c r="U4" s="14"/>
      <c r="V4" s="14"/>
      <c r="W4" s="14"/>
      <c r="X4" s="14"/>
      <c r="Y4" s="14"/>
      <c r="Z4" s="15"/>
      <c r="AA4" s="15"/>
      <c r="AB4" s="8" t="s">
        <v>52</v>
      </c>
      <c r="AC4" s="8" t="s">
        <v>53</v>
      </c>
      <c r="AD4" s="16"/>
      <c r="AE4" s="16"/>
      <c r="AF4" s="16"/>
      <c r="AG4" s="3"/>
    </row>
    <row r="5" spans="1:33" ht="15.75" x14ac:dyDescent="0.25">
      <c r="A5" s="94"/>
      <c r="B5" s="9" t="s">
        <v>32</v>
      </c>
      <c r="C5" s="10" t="s">
        <v>33</v>
      </c>
      <c r="D5" s="11" t="s">
        <v>34</v>
      </c>
      <c r="E5" s="12" t="s">
        <v>54</v>
      </c>
      <c r="F5" s="71"/>
      <c r="G5" s="89"/>
      <c r="H5" s="90"/>
      <c r="I5" s="12" t="s">
        <v>55</v>
      </c>
      <c r="J5" s="12">
        <v>470</v>
      </c>
      <c r="K5" s="12">
        <v>470</v>
      </c>
      <c r="L5" s="13"/>
      <c r="M5" s="13"/>
      <c r="N5" s="13">
        <f t="shared" si="0"/>
        <v>-2.6720978579357175</v>
      </c>
      <c r="O5" s="13"/>
      <c r="P5" s="13"/>
      <c r="Q5" s="14"/>
      <c r="R5" s="14"/>
      <c r="S5" s="15"/>
      <c r="T5" s="15"/>
      <c r="U5" s="14"/>
      <c r="V5" s="14"/>
      <c r="W5" s="14"/>
      <c r="X5" s="14"/>
      <c r="Y5" s="14"/>
      <c r="Z5" s="15"/>
      <c r="AA5" s="15"/>
      <c r="AB5" s="17"/>
      <c r="AC5" s="17"/>
      <c r="AD5" s="17"/>
      <c r="AE5" s="17"/>
    </row>
    <row r="6" spans="1:33" ht="15.75" x14ac:dyDescent="0.25">
      <c r="A6" s="94"/>
      <c r="B6" s="9" t="s">
        <v>32</v>
      </c>
      <c r="C6" s="10" t="s">
        <v>33</v>
      </c>
      <c r="D6" s="11" t="s">
        <v>34</v>
      </c>
      <c r="E6" s="12" t="s">
        <v>56</v>
      </c>
      <c r="F6" s="71"/>
      <c r="G6" s="89"/>
      <c r="H6" s="90"/>
      <c r="I6" s="12" t="s">
        <v>57</v>
      </c>
      <c r="J6" s="12">
        <v>1940</v>
      </c>
      <c r="K6" s="12">
        <v>1940</v>
      </c>
      <c r="L6" s="13"/>
      <c r="M6" s="13"/>
      <c r="N6" s="13">
        <f t="shared" si="0"/>
        <v>-3.287801729930226</v>
      </c>
      <c r="O6" s="13"/>
      <c r="P6" s="13"/>
      <c r="Q6" s="14"/>
      <c r="R6" s="14"/>
      <c r="S6" s="15"/>
      <c r="T6" s="15"/>
      <c r="U6" s="14"/>
      <c r="V6" s="14"/>
      <c r="W6" s="14"/>
      <c r="X6" s="14"/>
      <c r="Y6" s="14"/>
      <c r="Z6" s="15"/>
      <c r="AA6" s="15"/>
    </row>
    <row r="7" spans="1:33" ht="15.75" x14ac:dyDescent="0.25">
      <c r="A7" s="94"/>
      <c r="B7" s="9" t="s">
        <v>32</v>
      </c>
      <c r="C7" s="10" t="s">
        <v>33</v>
      </c>
      <c r="D7" s="11" t="s">
        <v>34</v>
      </c>
      <c r="E7" s="12" t="s">
        <v>58</v>
      </c>
      <c r="F7" s="71"/>
      <c r="G7" s="89"/>
      <c r="H7" s="90"/>
      <c r="I7" s="12" t="s">
        <v>59</v>
      </c>
      <c r="J7" s="12">
        <v>1620</v>
      </c>
      <c r="K7" s="12">
        <v>1620</v>
      </c>
      <c r="L7" s="13"/>
      <c r="M7" s="13"/>
      <c r="N7" s="13">
        <f t="shared" si="0"/>
        <v>-3.2095150145426308</v>
      </c>
      <c r="O7" s="13"/>
      <c r="P7" s="13"/>
      <c r="Q7" s="14"/>
      <c r="R7" s="14"/>
      <c r="S7" s="15"/>
      <c r="T7" s="15"/>
      <c r="U7" s="14"/>
      <c r="V7" s="14"/>
      <c r="W7" s="14"/>
      <c r="X7" s="14"/>
      <c r="Y7" s="14"/>
      <c r="Z7" s="15"/>
      <c r="AA7" s="15"/>
    </row>
    <row r="8" spans="1:33" ht="15.75" x14ac:dyDescent="0.25">
      <c r="A8" s="94"/>
      <c r="B8" s="9" t="s">
        <v>32</v>
      </c>
      <c r="C8" s="10" t="s">
        <v>33</v>
      </c>
      <c r="D8" s="11" t="s">
        <v>34</v>
      </c>
      <c r="E8" s="12" t="s">
        <v>60</v>
      </c>
      <c r="F8" s="71"/>
      <c r="G8" s="89"/>
      <c r="H8" s="90"/>
      <c r="I8" s="12" t="s">
        <v>61</v>
      </c>
      <c r="J8" s="12">
        <v>290</v>
      </c>
      <c r="K8" s="12">
        <v>290</v>
      </c>
      <c r="L8" s="13"/>
      <c r="M8" s="13"/>
      <c r="N8" s="13">
        <f t="shared" si="0"/>
        <v>-2.4623979978989561</v>
      </c>
      <c r="O8" s="13"/>
      <c r="P8" s="13"/>
      <c r="Q8" s="14"/>
      <c r="R8" s="14"/>
      <c r="S8" s="15"/>
      <c r="T8" s="15"/>
      <c r="U8" s="14"/>
      <c r="V8" s="14"/>
      <c r="W8" s="14"/>
      <c r="X8" s="14"/>
      <c r="Y8" s="14"/>
      <c r="Z8" s="15"/>
      <c r="AA8" s="15"/>
    </row>
    <row r="9" spans="1:33" ht="15.75" x14ac:dyDescent="0.25">
      <c r="A9" s="94"/>
      <c r="B9" s="9" t="s">
        <v>32</v>
      </c>
      <c r="C9" s="10" t="s">
        <v>33</v>
      </c>
      <c r="D9" s="11" t="s">
        <v>34</v>
      </c>
      <c r="E9" s="19" t="s">
        <v>62</v>
      </c>
      <c r="F9" s="71"/>
      <c r="G9" s="89"/>
      <c r="H9" s="90"/>
      <c r="I9" s="19" t="s">
        <v>51</v>
      </c>
      <c r="J9" s="19">
        <v>2670</v>
      </c>
      <c r="K9" s="19">
        <v>2670</v>
      </c>
      <c r="L9" s="13"/>
      <c r="M9" s="13"/>
      <c r="N9" s="13">
        <f t="shared" si="0"/>
        <v>-3.4265112613645754</v>
      </c>
      <c r="O9" s="13"/>
      <c r="P9" s="13"/>
      <c r="Q9" s="14"/>
      <c r="R9" s="14"/>
      <c r="S9" s="15"/>
      <c r="T9" s="15"/>
      <c r="U9" s="14"/>
      <c r="V9" s="14"/>
      <c r="W9" s="14"/>
      <c r="X9" s="14"/>
      <c r="Y9" s="14"/>
      <c r="Z9" s="15"/>
      <c r="AA9" s="15"/>
    </row>
    <row r="10" spans="1:33" ht="15.75" x14ac:dyDescent="0.25">
      <c r="A10" s="94"/>
      <c r="B10" s="9" t="s">
        <v>32</v>
      </c>
      <c r="C10" s="10" t="s">
        <v>33</v>
      </c>
      <c r="D10" s="11" t="s">
        <v>34</v>
      </c>
      <c r="E10" s="19" t="s">
        <v>63</v>
      </c>
      <c r="F10" s="71"/>
      <c r="G10" s="89"/>
      <c r="H10" s="90"/>
      <c r="I10" s="19" t="s">
        <v>64</v>
      </c>
      <c r="J10" s="19" t="s">
        <v>64</v>
      </c>
      <c r="K10" s="19" t="s">
        <v>64</v>
      </c>
      <c r="L10" s="13"/>
      <c r="M10" s="13"/>
      <c r="N10" s="19" t="s">
        <v>64</v>
      </c>
      <c r="O10" s="13"/>
      <c r="P10" s="13"/>
      <c r="Q10" s="14"/>
      <c r="R10" s="14"/>
      <c r="S10" s="15"/>
      <c r="T10" s="15"/>
      <c r="U10" s="14"/>
      <c r="V10" s="14"/>
      <c r="W10" s="14"/>
      <c r="X10" s="14"/>
      <c r="Y10" s="14"/>
      <c r="Z10" s="15"/>
      <c r="AA10" s="15"/>
    </row>
    <row r="11" spans="1:33" ht="15.75" x14ac:dyDescent="0.25">
      <c r="A11" s="95"/>
      <c r="B11" s="9" t="s">
        <v>32</v>
      </c>
      <c r="C11" s="10" t="s">
        <v>33</v>
      </c>
      <c r="D11" s="11" t="s">
        <v>34</v>
      </c>
      <c r="E11" s="19" t="s">
        <v>65</v>
      </c>
      <c r="F11" s="72"/>
      <c r="G11" s="89"/>
      <c r="H11" s="90"/>
      <c r="I11" s="19" t="s">
        <v>64</v>
      </c>
      <c r="J11" s="19" t="s">
        <v>64</v>
      </c>
      <c r="K11" s="19" t="s">
        <v>64</v>
      </c>
      <c r="L11" s="13"/>
      <c r="M11" s="13"/>
      <c r="N11" s="19" t="s">
        <v>64</v>
      </c>
      <c r="O11" s="13"/>
      <c r="P11" s="13"/>
      <c r="Q11" s="14"/>
      <c r="R11" s="14"/>
      <c r="S11" s="15"/>
      <c r="T11" s="15"/>
      <c r="U11" s="14"/>
      <c r="V11" s="14"/>
      <c r="W11" s="14"/>
      <c r="X11" s="14"/>
      <c r="Y11" s="14"/>
      <c r="Z11" s="15"/>
      <c r="AA11" s="15"/>
      <c r="AF11">
        <f>LOG(1/3000)</f>
        <v>-3.4771212547196626</v>
      </c>
    </row>
    <row r="12" spans="1:33" ht="68.099999999999994" customHeight="1" x14ac:dyDescent="0.25">
      <c r="A12" s="93" t="s">
        <v>66</v>
      </c>
      <c r="B12" s="9" t="s">
        <v>32</v>
      </c>
      <c r="C12" s="10" t="s">
        <v>33</v>
      </c>
      <c r="D12" s="10" t="s">
        <v>67</v>
      </c>
      <c r="E12" s="12" t="s">
        <v>68</v>
      </c>
      <c r="F12" s="20" t="s">
        <v>69</v>
      </c>
      <c r="G12" s="89" t="s">
        <v>70</v>
      </c>
      <c r="H12" s="90" t="s">
        <v>71</v>
      </c>
      <c r="I12" s="12" t="s">
        <v>72</v>
      </c>
      <c r="J12" s="12" t="s">
        <v>73</v>
      </c>
      <c r="K12" s="12">
        <f>AVERAGE(L12:M12)</f>
        <v>185</v>
      </c>
      <c r="L12" s="13">
        <v>40</v>
      </c>
      <c r="M12" s="13">
        <v>330</v>
      </c>
      <c r="N12" s="13">
        <f>LOG(1/K12)</f>
        <v>-2.2671717284030137</v>
      </c>
      <c r="O12" s="21">
        <f>LOG(1/L12)</f>
        <v>-1.6020599913279623</v>
      </c>
      <c r="P12" s="21">
        <f>LOG(1/M12)</f>
        <v>-2.5185139398778875</v>
      </c>
      <c r="Q12" s="22"/>
      <c r="R12" s="22"/>
      <c r="S12" s="15"/>
      <c r="T12" s="15"/>
      <c r="U12" s="14"/>
      <c r="V12" s="14"/>
      <c r="W12" s="14"/>
      <c r="X12" s="14"/>
      <c r="Y12" s="14"/>
      <c r="Z12" s="15"/>
      <c r="AA12" s="15"/>
    </row>
    <row r="13" spans="1:33" ht="63" customHeight="1" x14ac:dyDescent="0.25">
      <c r="A13" s="95"/>
      <c r="B13" s="9" t="s">
        <v>32</v>
      </c>
      <c r="C13" s="10" t="s">
        <v>33</v>
      </c>
      <c r="D13" s="10" t="s">
        <v>67</v>
      </c>
      <c r="E13" s="12" t="s">
        <v>74</v>
      </c>
      <c r="F13" s="23" t="s">
        <v>75</v>
      </c>
      <c r="G13" s="89"/>
      <c r="H13" s="90"/>
      <c r="I13" s="12" t="s">
        <v>76</v>
      </c>
      <c r="J13" s="12" t="s">
        <v>77</v>
      </c>
      <c r="K13" s="12">
        <f>AVERAGE(L13:M13)</f>
        <v>17.5</v>
      </c>
      <c r="L13" s="13">
        <v>15</v>
      </c>
      <c r="M13" s="13">
        <v>20</v>
      </c>
      <c r="N13" s="13">
        <f>AVERAGE(O13:P13)</f>
        <v>-1.2385606273598313</v>
      </c>
      <c r="O13" s="21">
        <f>LOG(1/L13)</f>
        <v>-1.1760912590556813</v>
      </c>
      <c r="P13" s="21">
        <f>LOG(1/M13)</f>
        <v>-1.3010299956639813</v>
      </c>
      <c r="Q13" s="22"/>
      <c r="R13" s="22"/>
      <c r="S13" s="15"/>
      <c r="T13" s="15"/>
      <c r="U13" s="14"/>
      <c r="V13" s="14"/>
      <c r="W13" s="14"/>
      <c r="X13" s="14"/>
      <c r="Y13" s="14"/>
      <c r="Z13" s="15"/>
      <c r="AA13" s="15"/>
      <c r="AB13"/>
      <c r="AC13"/>
      <c r="AD13"/>
      <c r="AE13"/>
    </row>
    <row r="14" spans="1:33" ht="78.75" x14ac:dyDescent="0.25">
      <c r="A14" s="96" t="s">
        <v>78</v>
      </c>
      <c r="B14" s="24" t="s">
        <v>32</v>
      </c>
      <c r="C14" s="12" t="s">
        <v>33</v>
      </c>
      <c r="D14" s="12" t="s">
        <v>67</v>
      </c>
      <c r="E14" s="25" t="s">
        <v>79</v>
      </c>
      <c r="F14" s="20"/>
      <c r="G14" s="26" t="s">
        <v>80</v>
      </c>
      <c r="H14" s="25" t="s">
        <v>81</v>
      </c>
      <c r="I14" s="25" t="s">
        <v>82</v>
      </c>
      <c r="J14" s="25">
        <v>161</v>
      </c>
      <c r="K14" s="25">
        <v>161</v>
      </c>
      <c r="L14" s="13"/>
      <c r="M14" s="13"/>
      <c r="N14" s="13">
        <f>LOG(1/K14)</f>
        <v>-2.2068258760318495</v>
      </c>
      <c r="O14" s="13"/>
      <c r="P14" s="13"/>
      <c r="Q14" s="14"/>
      <c r="R14" s="14"/>
      <c r="S14" s="15"/>
      <c r="T14" s="15"/>
      <c r="U14" s="14"/>
      <c r="V14" s="14"/>
      <c r="W14" s="14"/>
      <c r="X14" s="14"/>
      <c r="Y14" s="14"/>
      <c r="Z14" s="15" t="s">
        <v>83</v>
      </c>
      <c r="AA14" s="15"/>
      <c r="AB14"/>
      <c r="AC14"/>
      <c r="AD14"/>
      <c r="AE14"/>
    </row>
    <row r="15" spans="1:33" ht="63" x14ac:dyDescent="0.25">
      <c r="A15" s="96" t="s">
        <v>328</v>
      </c>
      <c r="B15" s="24" t="s">
        <v>32</v>
      </c>
      <c r="C15" s="12" t="s">
        <v>33</v>
      </c>
      <c r="D15" s="12" t="s">
        <v>67</v>
      </c>
      <c r="E15" s="12" t="s">
        <v>84</v>
      </c>
      <c r="F15" s="23" t="s">
        <v>85</v>
      </c>
      <c r="G15" s="26" t="s">
        <v>86</v>
      </c>
      <c r="H15" s="25" t="s">
        <v>87</v>
      </c>
      <c r="I15" s="12" t="s">
        <v>88</v>
      </c>
      <c r="J15" s="12">
        <v>481</v>
      </c>
      <c r="K15" s="12">
        <v>481</v>
      </c>
      <c r="L15" s="13"/>
      <c r="M15" s="13"/>
      <c r="N15" s="13">
        <f>LOG(1/K15)</f>
        <v>-2.6821450763738319</v>
      </c>
      <c r="O15" s="13"/>
      <c r="P15" s="13"/>
      <c r="Q15" s="14"/>
      <c r="R15" s="14"/>
      <c r="S15" s="15"/>
      <c r="T15" s="15"/>
      <c r="U15" s="14"/>
      <c r="V15" s="14"/>
      <c r="W15" s="14"/>
      <c r="X15" s="14"/>
      <c r="Y15" s="14"/>
      <c r="Z15" s="15"/>
      <c r="AA15" s="15" t="s">
        <v>89</v>
      </c>
    </row>
    <row r="16" spans="1:33" ht="47.25" x14ac:dyDescent="0.25">
      <c r="A16" s="96" t="s">
        <v>90</v>
      </c>
      <c r="B16" s="24" t="s">
        <v>32</v>
      </c>
      <c r="C16" s="27" t="s">
        <v>33</v>
      </c>
      <c r="D16" s="25" t="s">
        <v>67</v>
      </c>
      <c r="E16" s="19" t="s">
        <v>91</v>
      </c>
      <c r="F16" s="23" t="s">
        <v>92</v>
      </c>
      <c r="G16" s="26" t="s">
        <v>93</v>
      </c>
      <c r="H16" s="12" t="s">
        <v>94</v>
      </c>
      <c r="I16" s="19" t="s">
        <v>95</v>
      </c>
      <c r="J16" s="19">
        <v>1213</v>
      </c>
      <c r="K16" s="13">
        <v>1213</v>
      </c>
      <c r="L16" s="13"/>
      <c r="M16" s="13"/>
      <c r="N16" s="13">
        <f>LOG(1/K16)</f>
        <v>-3.0838608008665731</v>
      </c>
      <c r="O16" s="13"/>
      <c r="P16" s="13"/>
      <c r="Q16" s="14"/>
      <c r="R16" s="14"/>
      <c r="S16" s="15"/>
      <c r="T16" s="15"/>
      <c r="U16" s="14"/>
      <c r="V16" s="14"/>
      <c r="W16" s="14"/>
      <c r="X16" s="14"/>
      <c r="Y16" s="14"/>
      <c r="Z16" s="15"/>
      <c r="AA16" s="15"/>
    </row>
    <row r="17" spans="1:32" ht="15.75" x14ac:dyDescent="0.25">
      <c r="A17" s="93" t="s">
        <v>96</v>
      </c>
      <c r="B17" s="9" t="s">
        <v>32</v>
      </c>
      <c r="C17" s="10" t="s">
        <v>33</v>
      </c>
      <c r="D17" s="10" t="s">
        <v>97</v>
      </c>
      <c r="E17" s="12" t="s">
        <v>98</v>
      </c>
      <c r="F17" s="23" t="s">
        <v>99</v>
      </c>
      <c r="G17" s="75" t="s">
        <v>100</v>
      </c>
      <c r="H17" s="52" t="s">
        <v>94</v>
      </c>
      <c r="I17" s="12" t="s">
        <v>101</v>
      </c>
      <c r="J17" s="12">
        <v>48.1</v>
      </c>
      <c r="K17" s="13">
        <v>48.1</v>
      </c>
      <c r="L17" s="13"/>
      <c r="M17" s="13"/>
      <c r="N17" s="13">
        <f>LOG(1/J17)</f>
        <v>-1.6821450763738317</v>
      </c>
      <c r="O17" s="13"/>
      <c r="P17" s="13"/>
      <c r="Q17" s="14">
        <v>4.0999999999999996</v>
      </c>
      <c r="R17" s="14">
        <v>23.8</v>
      </c>
      <c r="S17" s="28">
        <v>14.314261648745521</v>
      </c>
      <c r="T17" s="28">
        <v>1631.7000000000003</v>
      </c>
      <c r="U17" s="29">
        <v>62.961822132616483</v>
      </c>
      <c r="V17" s="29">
        <v>0.13881348065124949</v>
      </c>
      <c r="W17" s="29">
        <v>6.8059768466397994</v>
      </c>
      <c r="X17" s="29">
        <v>110.16723650886406</v>
      </c>
      <c r="Y17" s="29">
        <v>12.72244743789793</v>
      </c>
      <c r="Z17" s="28">
        <v>1300</v>
      </c>
      <c r="AA17" s="28" t="s">
        <v>102</v>
      </c>
    </row>
    <row r="18" spans="1:32" ht="15.75" x14ac:dyDescent="0.25">
      <c r="A18" s="95"/>
      <c r="B18" s="9" t="s">
        <v>32</v>
      </c>
      <c r="C18" s="10" t="s">
        <v>33</v>
      </c>
      <c r="D18" s="10" t="s">
        <v>97</v>
      </c>
      <c r="E18" s="12" t="s">
        <v>103</v>
      </c>
      <c r="F18" s="23" t="s">
        <v>104</v>
      </c>
      <c r="G18" s="91"/>
      <c r="H18" s="54"/>
      <c r="I18" s="12" t="s">
        <v>105</v>
      </c>
      <c r="J18" s="12">
        <v>35</v>
      </c>
      <c r="K18" s="13">
        <v>35</v>
      </c>
      <c r="L18" s="13"/>
      <c r="M18" s="13"/>
      <c r="N18" s="13">
        <f>LOG(1/J18)</f>
        <v>-1.5440680443502757</v>
      </c>
      <c r="O18" s="13"/>
      <c r="P18" s="13"/>
      <c r="Q18" s="14">
        <v>6.8</v>
      </c>
      <c r="R18" s="14">
        <v>27.2</v>
      </c>
      <c r="S18" s="28">
        <v>17.229763440860221</v>
      </c>
      <c r="T18" s="28">
        <v>1311.2</v>
      </c>
      <c r="U18" s="29">
        <v>60.636824372759861</v>
      </c>
      <c r="V18" s="29">
        <v>0.17693726956872058</v>
      </c>
      <c r="W18" s="29">
        <v>6.7608552729233002</v>
      </c>
      <c r="X18" s="29">
        <v>295.28779182350206</v>
      </c>
      <c r="Y18" s="29">
        <v>12.272353329867283</v>
      </c>
      <c r="Z18" s="28">
        <v>672</v>
      </c>
      <c r="AA18" s="28" t="s">
        <v>106</v>
      </c>
    </row>
    <row r="19" spans="1:32" ht="14.45" customHeight="1" x14ac:dyDescent="0.25">
      <c r="A19" s="93" t="s">
        <v>96</v>
      </c>
      <c r="B19" s="9" t="s">
        <v>32</v>
      </c>
      <c r="C19" s="10" t="s">
        <v>107</v>
      </c>
      <c r="D19" s="10" t="s">
        <v>97</v>
      </c>
      <c r="E19" s="12" t="s">
        <v>98</v>
      </c>
      <c r="F19" s="23" t="s">
        <v>99</v>
      </c>
      <c r="G19" s="91"/>
      <c r="H19" s="52" t="s">
        <v>94</v>
      </c>
      <c r="I19" s="12" t="s">
        <v>108</v>
      </c>
      <c r="J19" s="12">
        <v>7.9</v>
      </c>
      <c r="K19" s="13">
        <v>7.9</v>
      </c>
      <c r="L19" s="13"/>
      <c r="M19" s="13"/>
      <c r="N19" s="13">
        <f t="shared" ref="N19:N20" si="1">LOG(1/J19)</f>
        <v>-0.89762709129044149</v>
      </c>
      <c r="O19" s="13"/>
      <c r="P19" s="13"/>
      <c r="Q19" s="14">
        <v>4.0999999999999996</v>
      </c>
      <c r="R19" s="14">
        <v>23.8</v>
      </c>
      <c r="S19" s="28">
        <v>14.314261648745521</v>
      </c>
      <c r="T19" s="28">
        <v>1631.7000000000003</v>
      </c>
      <c r="U19" s="29">
        <v>62.961822132616483</v>
      </c>
      <c r="V19" s="29">
        <v>0.13881348065124949</v>
      </c>
      <c r="W19" s="29">
        <v>6.8059768466397994</v>
      </c>
      <c r="X19" s="29">
        <v>110.16723650886406</v>
      </c>
      <c r="Y19" s="29">
        <v>12.72244743789793</v>
      </c>
      <c r="Z19" s="28">
        <v>1300</v>
      </c>
      <c r="AA19" s="28" t="s">
        <v>102</v>
      </c>
    </row>
    <row r="20" spans="1:32" ht="15.75" x14ac:dyDescent="0.25">
      <c r="A20" s="95"/>
      <c r="B20" s="9" t="s">
        <v>32</v>
      </c>
      <c r="C20" s="10" t="s">
        <v>107</v>
      </c>
      <c r="D20" s="10" t="s">
        <v>97</v>
      </c>
      <c r="E20" s="12" t="s">
        <v>103</v>
      </c>
      <c r="F20" s="23" t="s">
        <v>104</v>
      </c>
      <c r="G20" s="76"/>
      <c r="H20" s="54"/>
      <c r="I20" s="12" t="s">
        <v>109</v>
      </c>
      <c r="J20" s="12">
        <v>9</v>
      </c>
      <c r="K20" s="13">
        <v>9</v>
      </c>
      <c r="L20" s="13"/>
      <c r="M20" s="13"/>
      <c r="N20" s="13">
        <f t="shared" si="1"/>
        <v>-0.95424250943932487</v>
      </c>
      <c r="O20" s="13"/>
      <c r="P20" s="13"/>
      <c r="Q20" s="14">
        <v>6.8</v>
      </c>
      <c r="R20" s="14">
        <v>27.2</v>
      </c>
      <c r="S20" s="28">
        <v>17.229763440860221</v>
      </c>
      <c r="T20" s="28">
        <v>1311.2</v>
      </c>
      <c r="U20" s="29">
        <v>60.636824372759861</v>
      </c>
      <c r="V20" s="29">
        <v>0.17693726956872058</v>
      </c>
      <c r="W20" s="29">
        <v>6.7608552729233002</v>
      </c>
      <c r="X20" s="29">
        <v>295.28779182350206</v>
      </c>
      <c r="Y20" s="29">
        <v>12.272353329867283</v>
      </c>
      <c r="Z20" s="28">
        <v>672</v>
      </c>
      <c r="AA20" s="28" t="s">
        <v>106</v>
      </c>
    </row>
    <row r="21" spans="1:32" ht="63" x14ac:dyDescent="0.25">
      <c r="A21" s="96" t="s">
        <v>110</v>
      </c>
      <c r="B21" s="9" t="s">
        <v>32</v>
      </c>
      <c r="C21" s="12" t="s">
        <v>111</v>
      </c>
      <c r="D21" s="12" t="s">
        <v>67</v>
      </c>
      <c r="E21" s="25" t="s">
        <v>112</v>
      </c>
      <c r="F21" s="23" t="s">
        <v>113</v>
      </c>
      <c r="G21" s="26" t="s">
        <v>114</v>
      </c>
      <c r="H21" s="25" t="s">
        <v>115</v>
      </c>
      <c r="I21" s="12" t="s">
        <v>116</v>
      </c>
      <c r="J21" s="12" t="s">
        <v>117</v>
      </c>
      <c r="K21" s="12" t="s">
        <v>117</v>
      </c>
      <c r="L21" s="13"/>
      <c r="M21" s="13"/>
      <c r="N21" s="13"/>
      <c r="O21" s="13"/>
      <c r="P21" s="13"/>
      <c r="Q21" s="14"/>
      <c r="R21" s="14"/>
      <c r="S21" s="15"/>
      <c r="T21" s="15"/>
      <c r="U21" s="14"/>
      <c r="V21" s="14"/>
      <c r="W21" s="14"/>
      <c r="X21" s="14"/>
      <c r="Y21" s="14"/>
      <c r="Z21" s="15"/>
      <c r="AA21" s="15"/>
    </row>
    <row r="22" spans="1:32" ht="63" x14ac:dyDescent="0.25">
      <c r="A22" s="96" t="s">
        <v>328</v>
      </c>
      <c r="B22" s="24" t="s">
        <v>32</v>
      </c>
      <c r="C22" s="12" t="s">
        <v>118</v>
      </c>
      <c r="D22" s="12" t="s">
        <v>67</v>
      </c>
      <c r="E22" s="25" t="s">
        <v>119</v>
      </c>
      <c r="F22" s="23" t="s">
        <v>85</v>
      </c>
      <c r="G22" s="26" t="s">
        <v>86</v>
      </c>
      <c r="H22" s="25" t="s">
        <v>87</v>
      </c>
      <c r="I22" s="12" t="s">
        <v>120</v>
      </c>
      <c r="J22" s="12">
        <v>182</v>
      </c>
      <c r="K22" s="12">
        <v>182</v>
      </c>
      <c r="L22" s="13"/>
      <c r="M22" s="13"/>
      <c r="N22" s="13">
        <f>LOG(1/J22)</f>
        <v>-2.2600713879850747</v>
      </c>
      <c r="O22" s="13"/>
      <c r="P22" s="13"/>
      <c r="Q22" s="14"/>
      <c r="R22" s="14"/>
      <c r="S22" s="15"/>
      <c r="T22" s="15"/>
      <c r="U22" s="14"/>
      <c r="V22" s="14"/>
      <c r="W22" s="14"/>
      <c r="X22" s="14"/>
      <c r="Y22" s="14"/>
      <c r="Z22" s="15"/>
      <c r="AA22" s="15"/>
    </row>
    <row r="23" spans="1:32" ht="47.25" x14ac:dyDescent="0.25">
      <c r="A23" s="96" t="s">
        <v>90</v>
      </c>
      <c r="B23" s="24" t="s">
        <v>32</v>
      </c>
      <c r="C23" s="12" t="s">
        <v>111</v>
      </c>
      <c r="D23" s="12" t="s">
        <v>67</v>
      </c>
      <c r="E23" s="25" t="s">
        <v>91</v>
      </c>
      <c r="F23" s="20" t="s">
        <v>121</v>
      </c>
      <c r="G23" s="30" t="s">
        <v>93</v>
      </c>
      <c r="H23" s="12" t="s">
        <v>94</v>
      </c>
      <c r="I23" s="12" t="s">
        <v>122</v>
      </c>
      <c r="J23" s="12">
        <v>23479</v>
      </c>
      <c r="K23" s="12">
        <v>23479</v>
      </c>
      <c r="L23" s="13"/>
      <c r="M23" s="13"/>
      <c r="N23" s="13">
        <f>LOG(1/K23)</f>
        <v>-4.3706795958238587</v>
      </c>
      <c r="O23" s="13"/>
      <c r="P23" s="13"/>
      <c r="Q23" s="14"/>
      <c r="R23" s="14"/>
      <c r="S23" s="15"/>
      <c r="T23" s="15"/>
      <c r="U23" s="14"/>
      <c r="V23" s="14"/>
      <c r="W23" s="14"/>
      <c r="X23" s="14"/>
      <c r="Y23" s="14"/>
      <c r="Z23" s="15"/>
      <c r="AA23" s="15"/>
    </row>
    <row r="24" spans="1:32" ht="78.75" x14ac:dyDescent="0.25">
      <c r="A24" s="96" t="s">
        <v>78</v>
      </c>
      <c r="B24" s="24" t="s">
        <v>32</v>
      </c>
      <c r="C24" s="25" t="s">
        <v>111</v>
      </c>
      <c r="D24" s="12" t="s">
        <v>67</v>
      </c>
      <c r="E24" s="25" t="s">
        <v>79</v>
      </c>
      <c r="F24" s="20"/>
      <c r="G24" s="26" t="s">
        <v>123</v>
      </c>
      <c r="H24" s="25" t="s">
        <v>124</v>
      </c>
      <c r="I24" s="12" t="s">
        <v>125</v>
      </c>
      <c r="J24" s="12">
        <v>0.56399999999999995</v>
      </c>
      <c r="K24" s="12">
        <v>0.56399999999999995</v>
      </c>
      <c r="L24" s="13"/>
      <c r="M24" s="13"/>
      <c r="N24" s="13">
        <f>LOG(1/K24)</f>
        <v>0.24872089601665773</v>
      </c>
      <c r="O24" s="13"/>
      <c r="P24" s="13"/>
      <c r="Q24" s="14"/>
      <c r="R24" s="14"/>
      <c r="S24" s="15"/>
      <c r="T24" s="15"/>
      <c r="U24" s="14"/>
      <c r="V24" s="14"/>
      <c r="W24" s="14"/>
      <c r="X24" s="14"/>
      <c r="Y24" s="14"/>
      <c r="Z24" s="15"/>
      <c r="AA24" s="15"/>
    </row>
    <row r="25" spans="1:32" ht="14.45" customHeight="1" x14ac:dyDescent="0.25">
      <c r="A25" s="93" t="s">
        <v>96</v>
      </c>
      <c r="B25" s="9" t="s">
        <v>32</v>
      </c>
      <c r="C25" s="31" t="s">
        <v>126</v>
      </c>
      <c r="D25" s="10" t="s">
        <v>97</v>
      </c>
      <c r="E25" s="12" t="s">
        <v>98</v>
      </c>
      <c r="F25" s="70" t="s">
        <v>127</v>
      </c>
      <c r="G25" s="58" t="s">
        <v>100</v>
      </c>
      <c r="H25" s="52" t="s">
        <v>94</v>
      </c>
      <c r="I25" s="12" t="s">
        <v>128</v>
      </c>
      <c r="J25" s="12">
        <v>61.9</v>
      </c>
      <c r="K25" s="12">
        <v>61.9</v>
      </c>
      <c r="L25" s="13"/>
      <c r="M25" s="13"/>
      <c r="N25" s="13">
        <f>LOG(1/K25)</f>
        <v>-1.7916906490201179</v>
      </c>
      <c r="O25" s="13"/>
      <c r="P25" s="13"/>
      <c r="Q25" s="86">
        <v>4.0999999999999996</v>
      </c>
      <c r="R25" s="86">
        <v>23.8</v>
      </c>
      <c r="S25" s="83">
        <v>14.314261648745521</v>
      </c>
      <c r="T25" s="83">
        <v>1631.7000000000003</v>
      </c>
      <c r="U25" s="79">
        <v>62.961822132616483</v>
      </c>
      <c r="V25" s="79">
        <v>0.13881348065124949</v>
      </c>
      <c r="W25" s="79">
        <v>6.8059768466397994</v>
      </c>
      <c r="X25" s="79">
        <v>110.16723650886406</v>
      </c>
      <c r="Y25" s="79">
        <v>12.72244743789793</v>
      </c>
      <c r="Z25" s="77">
        <v>1300</v>
      </c>
      <c r="AA25" s="83" t="s">
        <v>102</v>
      </c>
      <c r="AB25"/>
      <c r="AC25"/>
      <c r="AD25"/>
      <c r="AE25"/>
    </row>
    <row r="26" spans="1:32" ht="14.45" customHeight="1" x14ac:dyDescent="0.25">
      <c r="A26" s="94"/>
      <c r="B26" s="9" t="s">
        <v>32</v>
      </c>
      <c r="C26" s="31" t="s">
        <v>129</v>
      </c>
      <c r="D26" s="10" t="s">
        <v>97</v>
      </c>
      <c r="E26" s="12" t="s">
        <v>98</v>
      </c>
      <c r="F26" s="71"/>
      <c r="G26" s="59"/>
      <c r="H26" s="53"/>
      <c r="I26" s="12" t="s">
        <v>130</v>
      </c>
      <c r="J26" s="12">
        <v>31.8</v>
      </c>
      <c r="K26" s="12">
        <v>31.8</v>
      </c>
      <c r="L26" s="13"/>
      <c r="M26" s="13"/>
      <c r="N26" s="13">
        <f t="shared" ref="N26:N31" si="2">LOG(1/K26)</f>
        <v>-1.5024271199844326</v>
      </c>
      <c r="O26" s="13"/>
      <c r="P26" s="13"/>
      <c r="Q26" s="88"/>
      <c r="R26" s="88"/>
      <c r="S26" s="84"/>
      <c r="T26" s="84"/>
      <c r="U26" s="81"/>
      <c r="V26" s="81"/>
      <c r="W26" s="81"/>
      <c r="X26" s="81"/>
      <c r="Y26" s="81"/>
      <c r="Z26" s="82"/>
      <c r="AA26" s="84"/>
      <c r="AB26"/>
      <c r="AC26"/>
      <c r="AD26"/>
      <c r="AE26"/>
    </row>
    <row r="27" spans="1:32" ht="14.45" customHeight="1" x14ac:dyDescent="0.25">
      <c r="A27" s="94"/>
      <c r="B27" s="9" t="s">
        <v>32</v>
      </c>
      <c r="C27" s="31" t="s">
        <v>131</v>
      </c>
      <c r="D27" s="10" t="s">
        <v>97</v>
      </c>
      <c r="E27" s="12" t="s">
        <v>98</v>
      </c>
      <c r="F27" s="72"/>
      <c r="G27" s="59"/>
      <c r="H27" s="53"/>
      <c r="I27" s="12" t="s">
        <v>132</v>
      </c>
      <c r="J27" s="12">
        <v>19.5</v>
      </c>
      <c r="K27" s="12">
        <v>19.5</v>
      </c>
      <c r="L27" s="13"/>
      <c r="M27" s="13"/>
      <c r="N27" s="13">
        <f t="shared" si="2"/>
        <v>-1.2900346113625181</v>
      </c>
      <c r="O27" s="13"/>
      <c r="P27" s="13"/>
      <c r="Q27" s="87"/>
      <c r="R27" s="87"/>
      <c r="S27" s="85"/>
      <c r="T27" s="85"/>
      <c r="U27" s="80"/>
      <c r="V27" s="80"/>
      <c r="W27" s="80"/>
      <c r="X27" s="80"/>
      <c r="Y27" s="80"/>
      <c r="Z27" s="78"/>
      <c r="AA27" s="85"/>
      <c r="AB27"/>
      <c r="AC27"/>
      <c r="AD27"/>
      <c r="AE27"/>
    </row>
    <row r="28" spans="1:32" ht="15.75" x14ac:dyDescent="0.25">
      <c r="A28" s="94"/>
      <c r="B28" s="9" t="s">
        <v>32</v>
      </c>
      <c r="C28" s="31" t="s">
        <v>133</v>
      </c>
      <c r="D28" s="10" t="s">
        <v>97</v>
      </c>
      <c r="E28" s="12" t="s">
        <v>103</v>
      </c>
      <c r="F28" s="70" t="s">
        <v>134</v>
      </c>
      <c r="G28" s="59"/>
      <c r="H28" s="53"/>
      <c r="I28" s="12" t="s">
        <v>135</v>
      </c>
      <c r="J28" s="12">
        <v>128.5</v>
      </c>
      <c r="K28" s="12">
        <v>128.5</v>
      </c>
      <c r="L28" s="13"/>
      <c r="M28" s="13"/>
      <c r="N28" s="13">
        <f t="shared" si="2"/>
        <v>-2.1089031276673134</v>
      </c>
      <c r="O28" s="13"/>
      <c r="P28" s="13"/>
      <c r="Q28" s="86">
        <v>6.8</v>
      </c>
      <c r="R28" s="86">
        <v>27.2</v>
      </c>
      <c r="S28" s="83">
        <v>17.229763440860221</v>
      </c>
      <c r="T28" s="83">
        <v>1311.2</v>
      </c>
      <c r="U28" s="79">
        <v>60.636824372759861</v>
      </c>
      <c r="V28" s="79">
        <v>0.17693726956872058</v>
      </c>
      <c r="W28" s="79">
        <v>6.7608552729233002</v>
      </c>
      <c r="X28" s="79">
        <v>295.28779182350206</v>
      </c>
      <c r="Y28" s="79">
        <v>12.272353329867283</v>
      </c>
      <c r="Z28" s="77">
        <v>672</v>
      </c>
      <c r="AA28" s="83" t="s">
        <v>106</v>
      </c>
      <c r="AB28"/>
      <c r="AC28"/>
      <c r="AD28"/>
      <c r="AE28"/>
    </row>
    <row r="29" spans="1:32" ht="15.75" x14ac:dyDescent="0.25">
      <c r="A29" s="95"/>
      <c r="B29" s="9" t="s">
        <v>32</v>
      </c>
      <c r="C29" s="31" t="s">
        <v>129</v>
      </c>
      <c r="D29" s="10" t="s">
        <v>97</v>
      </c>
      <c r="E29" s="12" t="s">
        <v>103</v>
      </c>
      <c r="F29" s="72"/>
      <c r="G29" s="59"/>
      <c r="H29" s="54"/>
      <c r="I29" s="12" t="s">
        <v>136</v>
      </c>
      <c r="J29" s="12">
        <v>70.2</v>
      </c>
      <c r="K29" s="12">
        <v>70.2</v>
      </c>
      <c r="L29" s="13"/>
      <c r="M29" s="13"/>
      <c r="N29" s="13">
        <f t="shared" si="2"/>
        <v>-1.8463371121298053</v>
      </c>
      <c r="O29" s="13"/>
      <c r="P29" s="13"/>
      <c r="Q29" s="87"/>
      <c r="R29" s="87"/>
      <c r="S29" s="85"/>
      <c r="T29" s="85"/>
      <c r="U29" s="80"/>
      <c r="V29" s="80"/>
      <c r="W29" s="80"/>
      <c r="X29" s="80"/>
      <c r="Y29" s="80"/>
      <c r="Z29" s="78"/>
      <c r="AA29" s="85"/>
      <c r="AB29"/>
      <c r="AC29"/>
      <c r="AD29"/>
      <c r="AE29"/>
    </row>
    <row r="30" spans="1:32" ht="14.45" customHeight="1" x14ac:dyDescent="0.25">
      <c r="A30" s="93" t="s">
        <v>96</v>
      </c>
      <c r="B30" s="9" t="s">
        <v>32</v>
      </c>
      <c r="C30" s="32" t="s">
        <v>137</v>
      </c>
      <c r="D30" s="10" t="s">
        <v>97</v>
      </c>
      <c r="E30" s="12" t="s">
        <v>98</v>
      </c>
      <c r="F30" s="23" t="s">
        <v>99</v>
      </c>
      <c r="G30" s="59"/>
      <c r="H30" s="52" t="s">
        <v>94</v>
      </c>
      <c r="I30" s="12" t="s">
        <v>138</v>
      </c>
      <c r="J30" s="12">
        <v>62.9</v>
      </c>
      <c r="K30" s="12">
        <v>62.9</v>
      </c>
      <c r="L30" s="13"/>
      <c r="M30" s="13"/>
      <c r="N30" s="13">
        <f t="shared" si="2"/>
        <v>-1.7986506454452689</v>
      </c>
      <c r="O30" s="13"/>
      <c r="P30" s="13"/>
      <c r="Q30" s="14">
        <v>4.0999999999999996</v>
      </c>
      <c r="R30" s="14">
        <v>23.8</v>
      </c>
      <c r="S30" s="28">
        <v>14.314261648745521</v>
      </c>
      <c r="T30" s="28">
        <v>1631.7000000000003</v>
      </c>
      <c r="U30" s="29">
        <v>62.961822132616483</v>
      </c>
      <c r="V30" s="29">
        <v>0.13881348065124949</v>
      </c>
      <c r="W30" s="29">
        <v>6.8059768466397994</v>
      </c>
      <c r="X30" s="29">
        <v>110.16723650886406</v>
      </c>
      <c r="Y30" s="29">
        <v>12.72244743789793</v>
      </c>
      <c r="Z30" s="33">
        <v>1300</v>
      </c>
      <c r="AA30" s="28" t="s">
        <v>102</v>
      </c>
      <c r="AB30"/>
      <c r="AC30"/>
      <c r="AD30"/>
      <c r="AE30"/>
    </row>
    <row r="31" spans="1:32" ht="15.75" x14ac:dyDescent="0.25">
      <c r="A31" s="95"/>
      <c r="B31" s="9" t="s">
        <v>32</v>
      </c>
      <c r="C31" s="32" t="s">
        <v>137</v>
      </c>
      <c r="D31" s="10" t="s">
        <v>97</v>
      </c>
      <c r="E31" s="12" t="s">
        <v>103</v>
      </c>
      <c r="F31" s="23" t="s">
        <v>104</v>
      </c>
      <c r="G31" s="60"/>
      <c r="H31" s="54"/>
      <c r="I31" s="12" t="s">
        <v>139</v>
      </c>
      <c r="J31" s="12">
        <v>75.7</v>
      </c>
      <c r="K31" s="12">
        <v>75.7</v>
      </c>
      <c r="L31" s="13"/>
      <c r="M31" s="13"/>
      <c r="N31" s="13">
        <f t="shared" si="2"/>
        <v>-1.8790958795000727</v>
      </c>
      <c r="O31" s="13"/>
      <c r="P31" s="13"/>
      <c r="Q31" s="14">
        <v>6.8</v>
      </c>
      <c r="R31" s="14">
        <v>27.2</v>
      </c>
      <c r="S31" s="28">
        <v>17.229763440860221</v>
      </c>
      <c r="T31" s="28">
        <v>1311.2</v>
      </c>
      <c r="U31" s="29">
        <v>60.636824372759861</v>
      </c>
      <c r="V31" s="29">
        <v>0.17693726956872058</v>
      </c>
      <c r="W31" s="29">
        <v>6.7608552729233002</v>
      </c>
      <c r="X31" s="29">
        <v>295.28779182350206</v>
      </c>
      <c r="Y31" s="29">
        <v>12.272353329867283</v>
      </c>
      <c r="Z31" s="33">
        <v>672</v>
      </c>
      <c r="AA31" s="28" t="s">
        <v>106</v>
      </c>
      <c r="AB31"/>
      <c r="AC31"/>
      <c r="AD31"/>
      <c r="AE31"/>
    </row>
    <row r="32" spans="1:32" ht="63" x14ac:dyDescent="0.25">
      <c r="A32" s="96" t="s">
        <v>329</v>
      </c>
      <c r="B32" s="23" t="s">
        <v>141</v>
      </c>
      <c r="C32" s="12" t="s">
        <v>33</v>
      </c>
      <c r="D32" s="12" t="s">
        <v>67</v>
      </c>
      <c r="E32" s="12" t="s">
        <v>142</v>
      </c>
      <c r="F32" s="23"/>
      <c r="G32" s="30" t="s">
        <v>143</v>
      </c>
      <c r="H32" s="25" t="s">
        <v>144</v>
      </c>
      <c r="I32" s="12" t="s">
        <v>145</v>
      </c>
      <c r="J32" s="12" t="s">
        <v>146</v>
      </c>
      <c r="K32" s="12">
        <f>AVERAGE(L32:M32)</f>
        <v>2585</v>
      </c>
      <c r="L32" s="13">
        <v>30</v>
      </c>
      <c r="M32" s="13">
        <v>5140</v>
      </c>
      <c r="N32" s="13">
        <f t="shared" ref="N32:P33" si="3">LOG(1/K32)</f>
        <v>-3.4124605474299612</v>
      </c>
      <c r="O32" s="13">
        <f t="shared" si="3"/>
        <v>-1.4771212547196624</v>
      </c>
      <c r="P32" s="13">
        <f t="shared" si="3"/>
        <v>-3.7109631189952759</v>
      </c>
      <c r="Q32" s="14"/>
      <c r="R32" s="14"/>
      <c r="S32" s="15"/>
      <c r="T32" s="15"/>
      <c r="U32" s="14"/>
      <c r="V32" s="14"/>
      <c r="W32" s="14"/>
      <c r="X32" s="14"/>
      <c r="Y32" s="14"/>
      <c r="Z32" s="15"/>
      <c r="AA32" s="15"/>
      <c r="AB32"/>
      <c r="AC32"/>
      <c r="AD32"/>
      <c r="AE32"/>
      <c r="AF32" s="34"/>
    </row>
    <row r="33" spans="1:31" ht="101.45" customHeight="1" x14ac:dyDescent="0.25">
      <c r="A33" s="93" t="s">
        <v>147</v>
      </c>
      <c r="B33" s="23" t="s">
        <v>148</v>
      </c>
      <c r="C33" s="10" t="s">
        <v>33</v>
      </c>
      <c r="D33" s="11" t="s">
        <v>149</v>
      </c>
      <c r="E33" s="58" t="s">
        <v>150</v>
      </c>
      <c r="F33" s="70" t="s">
        <v>151</v>
      </c>
      <c r="G33" s="58" t="s">
        <v>152</v>
      </c>
      <c r="H33" s="58" t="s">
        <v>153</v>
      </c>
      <c r="I33" s="12" t="s">
        <v>154</v>
      </c>
      <c r="J33" s="12" t="s">
        <v>155</v>
      </c>
      <c r="K33" s="12">
        <f>AVERAGE(L33:M33)</f>
        <v>15.35</v>
      </c>
      <c r="L33" s="13">
        <v>9.1999999999999993</v>
      </c>
      <c r="M33" s="13">
        <v>21.5</v>
      </c>
      <c r="N33" s="13">
        <f t="shared" si="3"/>
        <v>-1.1861083798132053</v>
      </c>
      <c r="O33" s="13">
        <f t="shared" si="3"/>
        <v>-0.96378782734555524</v>
      </c>
      <c r="P33" s="13">
        <f t="shared" si="3"/>
        <v>-1.3324384599156054</v>
      </c>
      <c r="Q33" s="14"/>
      <c r="R33" s="14"/>
      <c r="S33" s="15"/>
      <c r="T33" s="15"/>
      <c r="U33" s="14"/>
      <c r="V33" s="14"/>
      <c r="W33" s="14"/>
      <c r="X33" s="14"/>
      <c r="Y33" s="14"/>
      <c r="Z33" s="15"/>
      <c r="AA33" s="15"/>
      <c r="AB33" s="17"/>
      <c r="AC33" s="17"/>
      <c r="AD33" s="17"/>
      <c r="AE33" s="17"/>
    </row>
    <row r="34" spans="1:31" ht="15.75" x14ac:dyDescent="0.25">
      <c r="A34" s="94"/>
      <c r="B34" s="23" t="s">
        <v>156</v>
      </c>
      <c r="C34" s="10" t="s">
        <v>33</v>
      </c>
      <c r="D34" s="11" t="s">
        <v>149</v>
      </c>
      <c r="E34" s="60"/>
      <c r="F34" s="72"/>
      <c r="G34" s="59"/>
      <c r="H34" s="59"/>
      <c r="I34" s="10" t="s">
        <v>157</v>
      </c>
      <c r="J34" s="10">
        <v>43.9</v>
      </c>
      <c r="K34" s="10">
        <v>43.9</v>
      </c>
      <c r="L34" s="13"/>
      <c r="M34" s="13"/>
      <c r="N34" s="13">
        <f>LOG(1/K34)</f>
        <v>-1.6424645202421213</v>
      </c>
      <c r="O34" s="13"/>
      <c r="P34" s="13"/>
      <c r="Q34" s="14"/>
      <c r="R34" s="14"/>
      <c r="S34" s="15"/>
      <c r="T34" s="15"/>
      <c r="U34" s="14"/>
      <c r="V34" s="14"/>
      <c r="W34" s="14"/>
      <c r="X34" s="14"/>
      <c r="Y34" s="14"/>
      <c r="Z34" s="15"/>
      <c r="AA34" s="15"/>
      <c r="AB34" s="17"/>
      <c r="AC34" s="17"/>
      <c r="AD34" s="17"/>
      <c r="AE34" s="17"/>
    </row>
    <row r="35" spans="1:31" ht="15.75" x14ac:dyDescent="0.25">
      <c r="A35" s="95"/>
      <c r="B35" s="23" t="s">
        <v>158</v>
      </c>
      <c r="C35" s="10" t="s">
        <v>33</v>
      </c>
      <c r="D35" s="25" t="s">
        <v>159</v>
      </c>
      <c r="E35" s="25" t="s">
        <v>160</v>
      </c>
      <c r="F35" s="23" t="s">
        <v>161</v>
      </c>
      <c r="G35" s="60"/>
      <c r="H35" s="60"/>
      <c r="I35" s="10" t="s">
        <v>157</v>
      </c>
      <c r="J35" s="10">
        <v>43.9</v>
      </c>
      <c r="K35" s="10">
        <v>43.9</v>
      </c>
      <c r="L35" s="13"/>
      <c r="M35" s="13"/>
      <c r="N35" s="13">
        <f>LOG(1/K35)</f>
        <v>-1.6424645202421213</v>
      </c>
      <c r="O35" s="13"/>
      <c r="P35" s="13"/>
      <c r="Q35" s="14"/>
      <c r="R35" s="14"/>
      <c r="S35" s="15"/>
      <c r="T35" s="15"/>
      <c r="U35" s="14"/>
      <c r="V35" s="14"/>
      <c r="W35" s="14"/>
      <c r="X35" s="14"/>
      <c r="Y35" s="14"/>
      <c r="Z35" s="15"/>
      <c r="AA35" s="15"/>
      <c r="AB35" s="17"/>
      <c r="AC35" s="17"/>
      <c r="AD35" s="17"/>
      <c r="AE35" s="17"/>
    </row>
    <row r="36" spans="1:31" ht="63" x14ac:dyDescent="0.25">
      <c r="A36" s="96" t="s">
        <v>162</v>
      </c>
      <c r="B36" s="23" t="s">
        <v>163</v>
      </c>
      <c r="C36" s="12" t="s">
        <v>33</v>
      </c>
      <c r="D36" s="12" t="s">
        <v>164</v>
      </c>
      <c r="E36" s="12" t="s">
        <v>165</v>
      </c>
      <c r="F36" s="23"/>
      <c r="G36" s="26" t="s">
        <v>166</v>
      </c>
      <c r="H36" s="25" t="s">
        <v>153</v>
      </c>
      <c r="I36" s="12" t="s">
        <v>167</v>
      </c>
      <c r="J36" s="12" t="s">
        <v>168</v>
      </c>
      <c r="K36" s="12">
        <f>AVERAGE(L36:M36)</f>
        <v>75.099999999999994</v>
      </c>
      <c r="L36" s="13">
        <v>6.2</v>
      </c>
      <c r="M36" s="13">
        <v>144</v>
      </c>
      <c r="N36" s="13">
        <f>LOG(1/K36)</f>
        <v>-1.8756399370041683</v>
      </c>
      <c r="O36" s="13">
        <f>LOG(1/L36)</f>
        <v>-0.79239168949825389</v>
      </c>
      <c r="P36" s="13">
        <f>LOG(1/M36)</f>
        <v>-2.1583624920952498</v>
      </c>
      <c r="Q36" s="14"/>
      <c r="R36" s="14"/>
      <c r="S36" s="15"/>
      <c r="T36" s="15"/>
      <c r="U36" s="14"/>
      <c r="V36" s="14"/>
      <c r="W36" s="14"/>
      <c r="X36" s="14"/>
      <c r="Y36" s="14"/>
      <c r="Z36" s="15"/>
      <c r="AA36" s="15"/>
      <c r="AB36"/>
      <c r="AC36"/>
      <c r="AD36"/>
      <c r="AE36"/>
    </row>
    <row r="37" spans="1:31" ht="62.1" customHeight="1" x14ac:dyDescent="0.25">
      <c r="A37" s="97" t="s">
        <v>169</v>
      </c>
      <c r="B37" s="23" t="s">
        <v>170</v>
      </c>
      <c r="C37" s="10" t="s">
        <v>33</v>
      </c>
      <c r="D37" s="10" t="s">
        <v>171</v>
      </c>
      <c r="E37" s="52" t="s">
        <v>172</v>
      </c>
      <c r="F37" s="20" t="s">
        <v>173</v>
      </c>
      <c r="G37" s="58" t="s">
        <v>174</v>
      </c>
      <c r="H37" s="58" t="s">
        <v>175</v>
      </c>
      <c r="I37" s="10" t="s">
        <v>176</v>
      </c>
      <c r="J37" s="10">
        <v>3.6</v>
      </c>
      <c r="K37" s="10">
        <v>3.6</v>
      </c>
      <c r="L37" s="47"/>
      <c r="M37" s="47"/>
      <c r="N37" s="47">
        <f>LOG(1/K37)</f>
        <v>-0.55630250076728727</v>
      </c>
      <c r="O37" s="13"/>
      <c r="P37" s="13"/>
      <c r="Q37" s="14"/>
      <c r="R37" s="14"/>
      <c r="S37" s="15"/>
      <c r="T37" s="15"/>
      <c r="U37" s="14"/>
      <c r="V37" s="14"/>
      <c r="W37" s="14"/>
      <c r="X37" s="14"/>
      <c r="Y37" s="14"/>
      <c r="Z37" s="15"/>
      <c r="AA37" s="15"/>
      <c r="AB37" s="17"/>
      <c r="AC37" s="17"/>
      <c r="AD37" s="17"/>
      <c r="AE37" s="17"/>
    </row>
    <row r="38" spans="1:31" ht="15.75" x14ac:dyDescent="0.25">
      <c r="A38" s="97"/>
      <c r="B38" s="23" t="s">
        <v>177</v>
      </c>
      <c r="C38" s="10" t="s">
        <v>33</v>
      </c>
      <c r="D38" s="10" t="s">
        <v>171</v>
      </c>
      <c r="E38" s="53"/>
      <c r="F38" s="66" t="s">
        <v>178</v>
      </c>
      <c r="G38" s="59"/>
      <c r="H38" s="59"/>
      <c r="I38" s="10" t="s">
        <v>176</v>
      </c>
      <c r="J38" s="10">
        <v>3.6</v>
      </c>
      <c r="K38" s="10">
        <v>3.6</v>
      </c>
      <c r="L38" s="48"/>
      <c r="M38" s="48"/>
      <c r="N38" s="48"/>
      <c r="O38" s="13"/>
      <c r="P38" s="13"/>
      <c r="Q38" s="14"/>
      <c r="R38" s="14"/>
      <c r="S38" s="15"/>
      <c r="T38" s="15"/>
      <c r="U38" s="14"/>
      <c r="V38" s="14"/>
      <c r="W38" s="14"/>
      <c r="X38" s="14"/>
      <c r="Y38" s="14"/>
      <c r="Z38" s="15"/>
      <c r="AA38" s="15"/>
      <c r="AB38" s="17"/>
      <c r="AC38" s="17"/>
      <c r="AD38" s="17"/>
      <c r="AE38" s="17"/>
    </row>
    <row r="39" spans="1:31" ht="15.75" x14ac:dyDescent="0.25">
      <c r="A39" s="97"/>
      <c r="B39" s="23" t="s">
        <v>179</v>
      </c>
      <c r="C39" s="10" t="s">
        <v>33</v>
      </c>
      <c r="D39" s="10" t="s">
        <v>171</v>
      </c>
      <c r="E39" s="54"/>
      <c r="F39" s="68"/>
      <c r="G39" s="59"/>
      <c r="H39" s="59"/>
      <c r="I39" s="10" t="s">
        <v>176</v>
      </c>
      <c r="J39" s="10">
        <v>3.6</v>
      </c>
      <c r="K39" s="10">
        <v>3.6</v>
      </c>
      <c r="L39" s="49"/>
      <c r="M39" s="49"/>
      <c r="N39" s="49"/>
      <c r="O39" s="13"/>
      <c r="P39" s="13"/>
      <c r="Q39" s="14"/>
      <c r="R39" s="14"/>
      <c r="S39" s="15"/>
      <c r="T39" s="15"/>
      <c r="U39" s="14"/>
      <c r="V39" s="14"/>
      <c r="W39" s="14"/>
      <c r="X39" s="14"/>
      <c r="Y39" s="14"/>
      <c r="Z39" s="15"/>
      <c r="AA39" s="15"/>
      <c r="AB39" s="17"/>
      <c r="AC39" s="17"/>
      <c r="AD39" s="17"/>
      <c r="AE39" s="17"/>
    </row>
    <row r="40" spans="1:31" ht="15.75" x14ac:dyDescent="0.25">
      <c r="A40" s="97"/>
      <c r="B40" s="23" t="s">
        <v>180</v>
      </c>
      <c r="C40" s="10" t="s">
        <v>33</v>
      </c>
      <c r="D40" s="10" t="s">
        <v>171</v>
      </c>
      <c r="E40" s="52" t="s">
        <v>181</v>
      </c>
      <c r="F40" s="70" t="s">
        <v>182</v>
      </c>
      <c r="G40" s="59"/>
      <c r="H40" s="59"/>
      <c r="I40" s="10" t="s">
        <v>183</v>
      </c>
      <c r="J40" s="10">
        <v>3.3</v>
      </c>
      <c r="K40" s="10">
        <v>3.3</v>
      </c>
      <c r="L40" s="47"/>
      <c r="M40" s="47"/>
      <c r="N40" s="47">
        <f>LOG(1/K40)</f>
        <v>-0.51851393987788752</v>
      </c>
      <c r="O40" s="13"/>
      <c r="P40" s="13"/>
      <c r="Q40" s="14"/>
      <c r="R40" s="14"/>
      <c r="S40" s="15"/>
      <c r="T40" s="15"/>
      <c r="U40" s="14"/>
      <c r="V40" s="14"/>
      <c r="W40" s="14"/>
      <c r="X40" s="14"/>
      <c r="Y40" s="14"/>
      <c r="Z40" s="15"/>
      <c r="AA40" s="15"/>
      <c r="AB40" s="17"/>
      <c r="AC40" s="17"/>
      <c r="AD40" s="17"/>
      <c r="AE40" s="17"/>
    </row>
    <row r="41" spans="1:31" ht="15.75" x14ac:dyDescent="0.25">
      <c r="A41" s="97"/>
      <c r="B41" s="23" t="s">
        <v>184</v>
      </c>
      <c r="C41" s="10" t="s">
        <v>33</v>
      </c>
      <c r="D41" s="10" t="s">
        <v>171</v>
      </c>
      <c r="E41" s="53"/>
      <c r="F41" s="71"/>
      <c r="G41" s="59"/>
      <c r="H41" s="59"/>
      <c r="I41" s="10" t="s">
        <v>183</v>
      </c>
      <c r="J41" s="10">
        <v>3.3</v>
      </c>
      <c r="K41" s="10">
        <v>3.3</v>
      </c>
      <c r="L41" s="48"/>
      <c r="M41" s="48"/>
      <c r="N41" s="48"/>
      <c r="O41" s="13"/>
      <c r="P41" s="13"/>
      <c r="Q41" s="14"/>
      <c r="R41" s="14"/>
      <c r="S41" s="15"/>
      <c r="T41" s="15"/>
      <c r="U41" s="14"/>
      <c r="V41" s="14"/>
      <c r="W41" s="14"/>
      <c r="X41" s="14"/>
      <c r="Y41" s="14"/>
      <c r="Z41" s="15"/>
      <c r="AA41" s="15"/>
      <c r="AB41" s="17"/>
      <c r="AC41" s="17"/>
      <c r="AD41" s="17"/>
      <c r="AE41" s="17"/>
    </row>
    <row r="42" spans="1:31" ht="15.75" x14ac:dyDescent="0.25">
      <c r="A42" s="97"/>
      <c r="B42" s="23" t="s">
        <v>185</v>
      </c>
      <c r="C42" s="10" t="s">
        <v>33</v>
      </c>
      <c r="D42" s="10" t="s">
        <v>171</v>
      </c>
      <c r="E42" s="53"/>
      <c r="F42" s="71"/>
      <c r="G42" s="59"/>
      <c r="H42" s="59"/>
      <c r="I42" s="10" t="s">
        <v>183</v>
      </c>
      <c r="J42" s="10">
        <v>3.3</v>
      </c>
      <c r="K42" s="10">
        <v>3.3</v>
      </c>
      <c r="L42" s="48"/>
      <c r="M42" s="48"/>
      <c r="N42" s="48"/>
      <c r="O42" s="13"/>
      <c r="P42" s="13"/>
      <c r="Q42" s="14"/>
      <c r="R42" s="14"/>
      <c r="S42" s="15"/>
      <c r="T42" s="15"/>
      <c r="U42" s="14"/>
      <c r="V42" s="14"/>
      <c r="W42" s="14"/>
      <c r="X42" s="14"/>
      <c r="Y42" s="14"/>
      <c r="Z42" s="15"/>
      <c r="AA42" s="15"/>
      <c r="AB42" s="17"/>
      <c r="AC42" s="17"/>
      <c r="AD42" s="17"/>
      <c r="AE42" s="17"/>
    </row>
    <row r="43" spans="1:31" ht="15.75" x14ac:dyDescent="0.25">
      <c r="A43" s="97"/>
      <c r="B43" s="23" t="s">
        <v>186</v>
      </c>
      <c r="C43" s="10" t="s">
        <v>33</v>
      </c>
      <c r="D43" s="10" t="s">
        <v>171</v>
      </c>
      <c r="E43" s="53"/>
      <c r="F43" s="71"/>
      <c r="G43" s="59"/>
      <c r="H43" s="59"/>
      <c r="I43" s="10" t="s">
        <v>183</v>
      </c>
      <c r="J43" s="10">
        <v>3.3</v>
      </c>
      <c r="K43" s="10">
        <v>3.3</v>
      </c>
      <c r="L43" s="48"/>
      <c r="M43" s="48"/>
      <c r="N43" s="48"/>
      <c r="O43" s="13"/>
      <c r="P43" s="13"/>
      <c r="Q43" s="14"/>
      <c r="R43" s="14"/>
      <c r="S43" s="15"/>
      <c r="T43" s="15"/>
      <c r="U43" s="14"/>
      <c r="V43" s="14"/>
      <c r="W43" s="14"/>
      <c r="X43" s="14"/>
      <c r="Y43" s="14"/>
      <c r="Z43" s="15"/>
      <c r="AA43" s="15"/>
      <c r="AB43" s="17"/>
      <c r="AC43" s="17"/>
      <c r="AD43" s="17"/>
      <c r="AE43" s="17"/>
    </row>
    <row r="44" spans="1:31" ht="15.75" x14ac:dyDescent="0.25">
      <c r="A44" s="97"/>
      <c r="B44" s="23" t="s">
        <v>187</v>
      </c>
      <c r="C44" s="10" t="s">
        <v>33</v>
      </c>
      <c r="D44" s="10" t="s">
        <v>171</v>
      </c>
      <c r="E44" s="54"/>
      <c r="F44" s="72"/>
      <c r="G44" s="60"/>
      <c r="H44" s="60"/>
      <c r="I44" s="10" t="s">
        <v>183</v>
      </c>
      <c r="J44" s="10">
        <v>3.3</v>
      </c>
      <c r="K44" s="10">
        <v>3.3</v>
      </c>
      <c r="L44" s="49"/>
      <c r="M44" s="49"/>
      <c r="N44" s="49"/>
      <c r="O44" s="13"/>
      <c r="P44" s="13"/>
      <c r="Q44" s="14"/>
      <c r="R44" s="14"/>
      <c r="S44" s="15"/>
      <c r="T44" s="15"/>
      <c r="U44" s="14"/>
      <c r="V44" s="14"/>
      <c r="W44" s="14"/>
      <c r="X44" s="14"/>
      <c r="Y44" s="14"/>
      <c r="Z44" s="15"/>
      <c r="AA44" s="15"/>
      <c r="AB44" s="17"/>
      <c r="AC44" s="17"/>
      <c r="AD44" s="17"/>
      <c r="AE44" s="17"/>
    </row>
    <row r="45" spans="1:31" ht="57.95" customHeight="1" x14ac:dyDescent="0.25">
      <c r="A45" s="97" t="s">
        <v>330</v>
      </c>
      <c r="B45" s="23" t="s">
        <v>188</v>
      </c>
      <c r="C45" s="12" t="s">
        <v>33</v>
      </c>
      <c r="D45" s="12" t="s">
        <v>171</v>
      </c>
      <c r="E45" s="52" t="s">
        <v>189</v>
      </c>
      <c r="F45" s="66" t="s">
        <v>190</v>
      </c>
      <c r="G45" s="75" t="s">
        <v>191</v>
      </c>
      <c r="H45" s="58" t="s">
        <v>192</v>
      </c>
      <c r="I45" s="12" t="s">
        <v>193</v>
      </c>
      <c r="J45" s="12">
        <v>16.3</v>
      </c>
      <c r="K45" s="12">
        <v>16.3</v>
      </c>
      <c r="L45" s="13"/>
      <c r="M45" s="13"/>
      <c r="N45" s="13">
        <f t="shared" ref="N45:N51" si="4">LOG(1/K45)</f>
        <v>-1.2121876044039579</v>
      </c>
      <c r="O45" s="13"/>
      <c r="P45" s="13"/>
      <c r="Q45" s="14"/>
      <c r="R45" s="14"/>
      <c r="S45" s="15"/>
      <c r="T45" s="15"/>
      <c r="U45" s="14"/>
      <c r="V45" s="14"/>
      <c r="W45" s="14"/>
      <c r="X45" s="14"/>
      <c r="Y45" s="14"/>
      <c r="Z45" s="15"/>
      <c r="AA45" s="15"/>
      <c r="AB45" s="17"/>
      <c r="AC45" s="17"/>
      <c r="AD45" s="17"/>
      <c r="AE45" s="17"/>
    </row>
    <row r="46" spans="1:31" ht="15.75" x14ac:dyDescent="0.25">
      <c r="A46" s="97"/>
      <c r="B46" s="23" t="s">
        <v>194</v>
      </c>
      <c r="C46" s="12" t="s">
        <v>33</v>
      </c>
      <c r="D46" s="12" t="s">
        <v>171</v>
      </c>
      <c r="E46" s="54"/>
      <c r="F46" s="68"/>
      <c r="G46" s="76"/>
      <c r="H46" s="60"/>
      <c r="I46" s="12" t="s">
        <v>195</v>
      </c>
      <c r="J46" s="12">
        <v>28.6</v>
      </c>
      <c r="K46" s="12">
        <v>28.6</v>
      </c>
      <c r="L46" s="13"/>
      <c r="M46" s="13"/>
      <c r="N46" s="13">
        <f t="shared" si="4"/>
        <v>-1.4563660331290431</v>
      </c>
      <c r="O46" s="13"/>
      <c r="P46" s="13"/>
      <c r="Q46" s="14"/>
      <c r="R46" s="14"/>
      <c r="S46" s="15"/>
      <c r="T46" s="15"/>
      <c r="U46" s="14"/>
      <c r="V46" s="14"/>
      <c r="W46" s="14"/>
      <c r="X46" s="14"/>
      <c r="Y46" s="14"/>
      <c r="Z46" s="15"/>
      <c r="AA46" s="15"/>
      <c r="AB46" s="17"/>
      <c r="AC46" s="17"/>
      <c r="AD46" s="17"/>
      <c r="AE46" s="17"/>
    </row>
    <row r="47" spans="1:31" ht="46.5" customHeight="1" x14ac:dyDescent="0.25">
      <c r="A47" s="93" t="s">
        <v>196</v>
      </c>
      <c r="B47" s="35" t="s">
        <v>197</v>
      </c>
      <c r="C47" s="10" t="s">
        <v>33</v>
      </c>
      <c r="D47" s="10" t="s">
        <v>198</v>
      </c>
      <c r="E47" s="52" t="s">
        <v>199</v>
      </c>
      <c r="F47" s="55"/>
      <c r="G47" s="58" t="s">
        <v>200</v>
      </c>
      <c r="H47" s="58" t="s">
        <v>201</v>
      </c>
      <c r="I47" s="12" t="s">
        <v>202</v>
      </c>
      <c r="J47" s="12" t="s">
        <v>203</v>
      </c>
      <c r="K47" s="12">
        <f>AVERAGE(L47:M47)</f>
        <v>15110</v>
      </c>
      <c r="L47" s="13">
        <v>2320</v>
      </c>
      <c r="M47" s="13">
        <v>27900</v>
      </c>
      <c r="N47" s="13">
        <f t="shared" si="4"/>
        <v>-4.1792644643390258</v>
      </c>
      <c r="O47" s="13">
        <f t="shared" ref="O47:P51" si="5">LOG(1/L47)</f>
        <v>-3.3654879848908998</v>
      </c>
      <c r="P47" s="13">
        <f t="shared" si="5"/>
        <v>-4.4456042032735974</v>
      </c>
      <c r="Q47" s="14"/>
      <c r="R47" s="14"/>
      <c r="S47" s="15"/>
      <c r="T47" s="15"/>
      <c r="U47" s="14"/>
      <c r="V47" s="14"/>
      <c r="W47" s="14"/>
      <c r="X47" s="14"/>
      <c r="Y47" s="14"/>
      <c r="Z47" s="15"/>
      <c r="AA47" s="15"/>
      <c r="AB47"/>
      <c r="AC47"/>
      <c r="AD47"/>
      <c r="AE47"/>
    </row>
    <row r="48" spans="1:31" ht="15.75" x14ac:dyDescent="0.25">
      <c r="A48" s="94"/>
      <c r="B48" s="24" t="s">
        <v>204</v>
      </c>
      <c r="C48" s="10" t="s">
        <v>33</v>
      </c>
      <c r="D48" s="10" t="s">
        <v>198</v>
      </c>
      <c r="E48" s="53"/>
      <c r="F48" s="56"/>
      <c r="G48" s="59"/>
      <c r="H48" s="59"/>
      <c r="I48" s="12" t="s">
        <v>205</v>
      </c>
      <c r="J48" s="12" t="s">
        <v>206</v>
      </c>
      <c r="K48" s="12">
        <f>AVERAGE(L48:M48)</f>
        <v>92285</v>
      </c>
      <c r="L48" s="13">
        <v>2320</v>
      </c>
      <c r="M48" s="13">
        <v>182250</v>
      </c>
      <c r="N48" s="13">
        <f t="shared" si="4"/>
        <v>-4.9651311165554199</v>
      </c>
      <c r="O48" s="13">
        <f t="shared" si="5"/>
        <v>-3.3654879848908998</v>
      </c>
      <c r="P48" s="13">
        <f t="shared" si="5"/>
        <v>-5.2606675369900122</v>
      </c>
      <c r="Q48" s="14"/>
      <c r="R48" s="14"/>
      <c r="S48" s="15"/>
      <c r="T48" s="15"/>
      <c r="U48" s="14"/>
      <c r="V48" s="14"/>
      <c r="W48" s="14"/>
      <c r="X48" s="14"/>
      <c r="Y48" s="14"/>
      <c r="Z48" s="15"/>
      <c r="AA48" s="15"/>
      <c r="AB48" s="17"/>
      <c r="AC48" s="17"/>
      <c r="AD48" s="17"/>
      <c r="AE48" s="17"/>
    </row>
    <row r="49" spans="1:31" ht="15.75" x14ac:dyDescent="0.25">
      <c r="A49" s="94"/>
      <c r="B49" s="24" t="s">
        <v>207</v>
      </c>
      <c r="C49" s="10" t="s">
        <v>33</v>
      </c>
      <c r="D49" s="10" t="s">
        <v>198</v>
      </c>
      <c r="E49" s="53"/>
      <c r="F49" s="56"/>
      <c r="G49" s="59"/>
      <c r="H49" s="59"/>
      <c r="I49" s="12" t="s">
        <v>208</v>
      </c>
      <c r="J49" s="12" t="s">
        <v>209</v>
      </c>
      <c r="K49" s="12">
        <f>AVERAGE(L50:M50)</f>
        <v>3855</v>
      </c>
      <c r="L49" s="13">
        <v>7070</v>
      </c>
      <c r="M49" s="13">
        <v>19870</v>
      </c>
      <c r="N49" s="13">
        <f t="shared" si="4"/>
        <v>-3.586024382386976</v>
      </c>
      <c r="O49" s="13">
        <f t="shared" si="5"/>
        <v>-3.8494194137968996</v>
      </c>
      <c r="P49" s="13">
        <f t="shared" si="5"/>
        <v>-4.2981978671098151</v>
      </c>
      <c r="Q49" s="14"/>
      <c r="R49" s="14"/>
      <c r="S49" s="15"/>
      <c r="T49" s="15"/>
      <c r="U49" s="14"/>
      <c r="V49" s="14"/>
      <c r="W49" s="14"/>
      <c r="X49" s="14"/>
      <c r="Y49" s="14"/>
      <c r="Z49" s="15"/>
      <c r="AA49" s="15"/>
      <c r="AB49" s="17"/>
      <c r="AC49" s="17"/>
      <c r="AD49" s="17"/>
      <c r="AE49" s="17"/>
    </row>
    <row r="50" spans="1:31" ht="15.75" x14ac:dyDescent="0.25">
      <c r="A50" s="94"/>
      <c r="B50" s="24" t="s">
        <v>210</v>
      </c>
      <c r="C50" s="10" t="s">
        <v>33</v>
      </c>
      <c r="D50" s="10" t="s">
        <v>198</v>
      </c>
      <c r="E50" s="53"/>
      <c r="F50" s="56"/>
      <c r="G50" s="59"/>
      <c r="H50" s="59"/>
      <c r="I50" s="12" t="s">
        <v>211</v>
      </c>
      <c r="J50" s="12" t="s">
        <v>212</v>
      </c>
      <c r="K50" s="12">
        <f>AVERAGE(L50:M50)</f>
        <v>3855</v>
      </c>
      <c r="L50" s="13">
        <v>3440</v>
      </c>
      <c r="M50" s="13">
        <v>4270</v>
      </c>
      <c r="N50" s="13">
        <f t="shared" si="4"/>
        <v>-3.586024382386976</v>
      </c>
      <c r="O50" s="13">
        <f t="shared" si="5"/>
        <v>-3.53655844257153</v>
      </c>
      <c r="P50" s="13">
        <f t="shared" si="5"/>
        <v>-3.6304278750250241</v>
      </c>
      <c r="Q50" s="14"/>
      <c r="R50" s="14"/>
      <c r="S50" s="15"/>
      <c r="T50" s="15"/>
      <c r="U50" s="14"/>
      <c r="V50" s="14"/>
      <c r="W50" s="14"/>
      <c r="X50" s="14"/>
      <c r="Y50" s="14"/>
      <c r="Z50" s="15"/>
      <c r="AA50" s="15"/>
      <c r="AB50" s="17"/>
      <c r="AC50" s="17"/>
      <c r="AD50" s="17"/>
      <c r="AE50" s="17"/>
    </row>
    <row r="51" spans="1:31" ht="15.75" x14ac:dyDescent="0.25">
      <c r="A51" s="95"/>
      <c r="B51" s="24" t="s">
        <v>213</v>
      </c>
      <c r="C51" s="10" t="s">
        <v>33</v>
      </c>
      <c r="D51" s="10" t="s">
        <v>198</v>
      </c>
      <c r="E51" s="54"/>
      <c r="F51" s="57"/>
      <c r="G51" s="60"/>
      <c r="H51" s="60"/>
      <c r="I51" s="12" t="s">
        <v>214</v>
      </c>
      <c r="J51" s="12" t="s">
        <v>215</v>
      </c>
      <c r="K51" s="12">
        <f>AVERAGE(L51:M51)</f>
        <v>26780</v>
      </c>
      <c r="L51" s="13">
        <v>14730</v>
      </c>
      <c r="M51" s="13">
        <v>38830</v>
      </c>
      <c r="N51" s="13">
        <f t="shared" si="4"/>
        <v>-4.4278105726759902</v>
      </c>
      <c r="O51" s="13">
        <f t="shared" si="5"/>
        <v>-4.1682027468426313</v>
      </c>
      <c r="P51" s="13">
        <f t="shared" si="5"/>
        <v>-4.5891673905460477</v>
      </c>
      <c r="Q51" s="14"/>
      <c r="R51" s="14"/>
      <c r="S51" s="15"/>
      <c r="T51" s="15"/>
      <c r="U51" s="14"/>
      <c r="V51" s="14"/>
      <c r="W51" s="14"/>
      <c r="X51" s="14"/>
      <c r="Y51" s="14"/>
      <c r="Z51" s="15"/>
      <c r="AA51" s="15"/>
      <c r="AB51" s="17"/>
      <c r="AC51" s="17"/>
      <c r="AD51" s="17"/>
      <c r="AE51" s="17"/>
    </row>
    <row r="52" spans="1:31" ht="77.45" customHeight="1" x14ac:dyDescent="0.25">
      <c r="A52" s="93" t="s">
        <v>169</v>
      </c>
      <c r="B52" s="73"/>
      <c r="C52" s="10" t="s">
        <v>111</v>
      </c>
      <c r="D52" s="10" t="s">
        <v>171</v>
      </c>
      <c r="E52" s="12" t="s">
        <v>172</v>
      </c>
      <c r="F52" s="20" t="s">
        <v>216</v>
      </c>
      <c r="G52" s="58" t="s">
        <v>174</v>
      </c>
      <c r="H52" s="58" t="s">
        <v>175</v>
      </c>
      <c r="I52" s="12" t="s">
        <v>217</v>
      </c>
      <c r="J52" s="12"/>
      <c r="K52" s="12"/>
      <c r="L52" s="13"/>
      <c r="M52" s="13"/>
      <c r="N52" s="13"/>
      <c r="O52" s="13"/>
      <c r="P52" s="13"/>
      <c r="Q52" s="14"/>
      <c r="R52" s="14"/>
      <c r="S52" s="15"/>
      <c r="T52" s="15"/>
      <c r="U52" s="14"/>
      <c r="V52" s="14"/>
      <c r="W52" s="14"/>
      <c r="X52" s="14"/>
      <c r="Y52" s="14"/>
      <c r="Z52" s="15"/>
      <c r="AA52" s="15" t="s">
        <v>218</v>
      </c>
      <c r="AB52" s="17"/>
      <c r="AC52" s="17"/>
      <c r="AD52" s="17"/>
      <c r="AE52" s="17"/>
    </row>
    <row r="53" spans="1:31" ht="15.75" x14ac:dyDescent="0.25">
      <c r="A53" s="95"/>
      <c r="B53" s="74"/>
      <c r="C53" s="10" t="s">
        <v>111</v>
      </c>
      <c r="D53" s="10" t="s">
        <v>171</v>
      </c>
      <c r="E53" s="12" t="s">
        <v>181</v>
      </c>
      <c r="F53" s="23" t="s">
        <v>219</v>
      </c>
      <c r="G53" s="60"/>
      <c r="H53" s="60"/>
      <c r="I53" s="12" t="s">
        <v>220</v>
      </c>
      <c r="J53" s="12"/>
      <c r="K53" s="12"/>
      <c r="L53" s="13"/>
      <c r="M53" s="13"/>
      <c r="N53" s="13"/>
      <c r="O53" s="13"/>
      <c r="P53" s="13"/>
      <c r="Q53" s="14"/>
      <c r="R53" s="14"/>
      <c r="S53" s="15"/>
      <c r="T53" s="15"/>
      <c r="U53" s="14"/>
      <c r="V53" s="14"/>
      <c r="W53" s="14"/>
      <c r="X53" s="14"/>
      <c r="Y53" s="14"/>
      <c r="Z53" s="15"/>
      <c r="AA53" s="15" t="s">
        <v>221</v>
      </c>
      <c r="AB53" s="17"/>
      <c r="AC53" s="17"/>
      <c r="AD53" s="17"/>
      <c r="AE53" s="17"/>
    </row>
    <row r="54" spans="1:31" ht="72.599999999999994" customHeight="1" x14ac:dyDescent="0.25">
      <c r="A54" s="93" t="s">
        <v>222</v>
      </c>
      <c r="B54" s="36" t="s">
        <v>223</v>
      </c>
      <c r="C54" s="12" t="s">
        <v>224</v>
      </c>
      <c r="D54" s="10" t="s">
        <v>225</v>
      </c>
      <c r="E54" s="52" t="s">
        <v>226</v>
      </c>
      <c r="F54" s="66" t="s">
        <v>227</v>
      </c>
      <c r="G54" s="58" t="s">
        <v>228</v>
      </c>
      <c r="H54" s="52" t="s">
        <v>229</v>
      </c>
      <c r="I54" s="12" t="s">
        <v>230</v>
      </c>
      <c r="J54" s="12" t="s">
        <v>231</v>
      </c>
      <c r="K54" s="12">
        <f t="shared" ref="K54:K61" si="6">AVERAGE(L54:M54)</f>
        <v>219</v>
      </c>
      <c r="L54" s="13">
        <v>182</v>
      </c>
      <c r="M54" s="13">
        <v>256</v>
      </c>
      <c r="N54" s="13">
        <f t="shared" ref="N54:P61" si="7">LOG(1/K54)</f>
        <v>-2.3404441148401185</v>
      </c>
      <c r="O54" s="13">
        <f t="shared" si="7"/>
        <v>-2.2600713879850747</v>
      </c>
      <c r="P54" s="13">
        <f t="shared" si="7"/>
        <v>-2.4082399653118496</v>
      </c>
      <c r="Q54" s="47"/>
      <c r="R54" s="47"/>
      <c r="S54" s="47">
        <v>18.899999999999999</v>
      </c>
      <c r="T54" s="47">
        <v>1105</v>
      </c>
      <c r="U54" s="47"/>
      <c r="V54" s="47"/>
      <c r="W54" s="47"/>
      <c r="X54" s="47"/>
      <c r="Y54" s="47"/>
      <c r="Z54" s="47">
        <v>500</v>
      </c>
      <c r="AA54" s="47" t="s">
        <v>232</v>
      </c>
      <c r="AB54" s="17"/>
      <c r="AC54" s="17"/>
      <c r="AD54" s="17"/>
      <c r="AE54" s="17"/>
    </row>
    <row r="55" spans="1:31" ht="31.5" x14ac:dyDescent="0.25">
      <c r="A55" s="94"/>
      <c r="B55" s="36" t="s">
        <v>223</v>
      </c>
      <c r="C55" s="12" t="s">
        <v>233</v>
      </c>
      <c r="D55" s="10" t="s">
        <v>225</v>
      </c>
      <c r="E55" s="53"/>
      <c r="F55" s="67"/>
      <c r="G55" s="59"/>
      <c r="H55" s="53"/>
      <c r="I55" s="12" t="s">
        <v>234</v>
      </c>
      <c r="J55" s="12" t="s">
        <v>235</v>
      </c>
      <c r="K55" s="12">
        <f t="shared" si="6"/>
        <v>122.5</v>
      </c>
      <c r="L55" s="13">
        <v>108</v>
      </c>
      <c r="M55" s="13">
        <v>137</v>
      </c>
      <c r="N55" s="13">
        <f t="shared" si="7"/>
        <v>-2.0881360887005513</v>
      </c>
      <c r="O55" s="13">
        <f t="shared" si="7"/>
        <v>-2.0334237554869499</v>
      </c>
      <c r="P55" s="13">
        <f t="shared" si="7"/>
        <v>-2.1367205671564067</v>
      </c>
      <c r="Q55" s="48"/>
      <c r="R55" s="48"/>
      <c r="S55" s="48"/>
      <c r="T55" s="48"/>
      <c r="U55" s="48"/>
      <c r="V55" s="48"/>
      <c r="W55" s="48"/>
      <c r="X55" s="48"/>
      <c r="Y55" s="48"/>
      <c r="Z55" s="48"/>
      <c r="AA55" s="48"/>
      <c r="AB55" s="17"/>
      <c r="AC55" s="17"/>
      <c r="AD55" s="17"/>
      <c r="AE55" s="17"/>
    </row>
    <row r="56" spans="1:31" ht="15.75" x14ac:dyDescent="0.25">
      <c r="A56" s="94"/>
      <c r="B56" s="9" t="s">
        <v>236</v>
      </c>
      <c r="C56" s="12" t="s">
        <v>224</v>
      </c>
      <c r="D56" s="10" t="s">
        <v>225</v>
      </c>
      <c r="E56" s="53"/>
      <c r="F56" s="67"/>
      <c r="G56" s="59"/>
      <c r="H56" s="53"/>
      <c r="I56" s="12" t="s">
        <v>237</v>
      </c>
      <c r="J56" s="12" t="s">
        <v>238</v>
      </c>
      <c r="K56" s="12">
        <f t="shared" si="6"/>
        <v>201</v>
      </c>
      <c r="L56" s="13">
        <v>170</v>
      </c>
      <c r="M56" s="13">
        <v>232</v>
      </c>
      <c r="N56" s="13">
        <f t="shared" si="7"/>
        <v>-2.3031960574204891</v>
      </c>
      <c r="O56" s="13">
        <f t="shared" si="7"/>
        <v>-2.2304489213782741</v>
      </c>
      <c r="P56" s="13">
        <f t="shared" si="7"/>
        <v>-2.3654879848908998</v>
      </c>
      <c r="Q56" s="48"/>
      <c r="R56" s="48"/>
      <c r="S56" s="48"/>
      <c r="T56" s="48"/>
      <c r="U56" s="48"/>
      <c r="V56" s="48"/>
      <c r="W56" s="48"/>
      <c r="X56" s="48"/>
      <c r="Y56" s="48"/>
      <c r="Z56" s="48"/>
      <c r="AA56" s="48"/>
      <c r="AB56" s="17"/>
      <c r="AC56" s="17"/>
      <c r="AD56" s="17"/>
      <c r="AE56" s="17"/>
    </row>
    <row r="57" spans="1:31" ht="15.75" x14ac:dyDescent="0.25">
      <c r="A57" s="95"/>
      <c r="B57" s="9" t="s">
        <v>236</v>
      </c>
      <c r="C57" s="12" t="s">
        <v>233</v>
      </c>
      <c r="D57" s="10" t="s">
        <v>225</v>
      </c>
      <c r="E57" s="54"/>
      <c r="F57" s="68"/>
      <c r="G57" s="60"/>
      <c r="H57" s="54"/>
      <c r="I57" s="12" t="s">
        <v>239</v>
      </c>
      <c r="J57" s="12" t="s">
        <v>240</v>
      </c>
      <c r="K57" s="12">
        <f t="shared" si="6"/>
        <v>144.5</v>
      </c>
      <c r="L57" s="13">
        <v>114</v>
      </c>
      <c r="M57" s="13">
        <v>175</v>
      </c>
      <c r="N57" s="13">
        <f t="shared" si="7"/>
        <v>-2.1598678470925665</v>
      </c>
      <c r="O57" s="13">
        <f t="shared" si="7"/>
        <v>-2.0569048513364727</v>
      </c>
      <c r="P57" s="13">
        <f t="shared" si="7"/>
        <v>-2.2430380486862944</v>
      </c>
      <c r="Q57" s="49"/>
      <c r="R57" s="49"/>
      <c r="S57" s="49"/>
      <c r="T57" s="49"/>
      <c r="U57" s="49"/>
      <c r="V57" s="49"/>
      <c r="W57" s="49"/>
      <c r="X57" s="49"/>
      <c r="Y57" s="49"/>
      <c r="Z57" s="49"/>
      <c r="AA57" s="49"/>
      <c r="AB57" s="17"/>
      <c r="AC57" s="17"/>
      <c r="AD57" s="17"/>
      <c r="AE57" s="17"/>
    </row>
    <row r="58" spans="1:31" ht="62.1" customHeight="1" x14ac:dyDescent="0.25">
      <c r="A58" s="96" t="s">
        <v>241</v>
      </c>
      <c r="B58" s="35" t="s">
        <v>197</v>
      </c>
      <c r="C58" s="52" t="s">
        <v>111</v>
      </c>
      <c r="D58" s="52" t="s">
        <v>198</v>
      </c>
      <c r="E58" s="52" t="s">
        <v>199</v>
      </c>
      <c r="F58" s="55"/>
      <c r="G58" s="58" t="s">
        <v>200</v>
      </c>
      <c r="H58" s="58" t="s">
        <v>201</v>
      </c>
      <c r="I58" s="12" t="s">
        <v>242</v>
      </c>
      <c r="J58" s="12" t="s">
        <v>243</v>
      </c>
      <c r="K58" s="12">
        <f t="shared" si="6"/>
        <v>331065</v>
      </c>
      <c r="L58" s="13">
        <v>2130</v>
      </c>
      <c r="M58" s="13">
        <v>660000</v>
      </c>
      <c r="N58" s="13">
        <f t="shared" si="7"/>
        <v>-5.5199132698178426</v>
      </c>
      <c r="O58" s="13">
        <f t="shared" si="7"/>
        <v>-3.3283796034387376</v>
      </c>
      <c r="P58" s="13">
        <f t="shared" si="7"/>
        <v>-5.8195439355418683</v>
      </c>
      <c r="Q58" s="14"/>
      <c r="R58" s="14"/>
      <c r="S58" s="15"/>
      <c r="T58" s="15"/>
      <c r="U58" s="14"/>
      <c r="V58" s="14"/>
      <c r="W58" s="14"/>
      <c r="X58" s="14"/>
      <c r="Y58" s="14"/>
      <c r="Z58" s="15"/>
      <c r="AA58" s="15"/>
      <c r="AB58" s="17"/>
      <c r="AC58" s="17"/>
      <c r="AD58" s="17"/>
      <c r="AE58" s="17"/>
    </row>
    <row r="59" spans="1:31" ht="15.75" x14ac:dyDescent="0.25">
      <c r="A59" s="93" t="s">
        <v>196</v>
      </c>
      <c r="B59" s="24" t="s">
        <v>204</v>
      </c>
      <c r="C59" s="53"/>
      <c r="D59" s="53"/>
      <c r="E59" s="53"/>
      <c r="F59" s="56"/>
      <c r="G59" s="59"/>
      <c r="H59" s="59"/>
      <c r="I59" s="12" t="s">
        <v>244</v>
      </c>
      <c r="J59" s="12" t="s">
        <v>245</v>
      </c>
      <c r="K59" s="12">
        <f t="shared" si="6"/>
        <v>256265</v>
      </c>
      <c r="L59" s="13">
        <v>9200</v>
      </c>
      <c r="M59" s="13">
        <v>503330</v>
      </c>
      <c r="N59" s="13">
        <f t="shared" si="7"/>
        <v>-5.4086892954357912</v>
      </c>
      <c r="O59" s="13">
        <f t="shared" si="7"/>
        <v>-3.9637878273455551</v>
      </c>
      <c r="P59" s="13">
        <f t="shared" si="7"/>
        <v>-5.7018528164415869</v>
      </c>
      <c r="Q59" s="14"/>
      <c r="R59" s="14"/>
      <c r="S59" s="15"/>
      <c r="T59" s="15"/>
      <c r="U59" s="14"/>
      <c r="V59" s="14"/>
      <c r="W59" s="14"/>
      <c r="X59" s="14"/>
      <c r="Y59" s="14"/>
      <c r="Z59" s="15"/>
      <c r="AA59" s="15"/>
      <c r="AB59" s="17"/>
      <c r="AC59" s="17"/>
      <c r="AD59" s="17"/>
      <c r="AE59" s="17"/>
    </row>
    <row r="60" spans="1:31" ht="15.75" x14ac:dyDescent="0.25">
      <c r="A60" s="94"/>
      <c r="B60" s="24" t="s">
        <v>207</v>
      </c>
      <c r="C60" s="53"/>
      <c r="D60" s="53"/>
      <c r="E60" s="53"/>
      <c r="F60" s="56"/>
      <c r="G60" s="59"/>
      <c r="H60" s="59"/>
      <c r="I60" s="12" t="s">
        <v>246</v>
      </c>
      <c r="J60" s="12" t="s">
        <v>247</v>
      </c>
      <c r="K60" s="12">
        <f t="shared" si="6"/>
        <v>245335</v>
      </c>
      <c r="L60" s="13">
        <v>202000</v>
      </c>
      <c r="M60" s="13">
        <v>288670</v>
      </c>
      <c r="N60" s="13">
        <f t="shared" si="7"/>
        <v>-5.3897595099779361</v>
      </c>
      <c r="O60" s="13">
        <f t="shared" si="7"/>
        <v>-5.3053513694466234</v>
      </c>
      <c r="P60" s="13">
        <f t="shared" si="7"/>
        <v>-5.4604016522165582</v>
      </c>
      <c r="Q60" s="14"/>
      <c r="R60" s="14"/>
      <c r="S60" s="15"/>
      <c r="T60" s="15"/>
      <c r="U60" s="14"/>
      <c r="V60" s="14"/>
      <c r="W60" s="14"/>
      <c r="X60" s="14"/>
      <c r="Y60" s="14"/>
      <c r="Z60" s="15"/>
      <c r="AA60" s="15"/>
      <c r="AB60" s="17"/>
      <c r="AC60" s="17"/>
      <c r="AD60" s="17"/>
      <c r="AE60" s="17"/>
    </row>
    <row r="61" spans="1:31" ht="15.75" x14ac:dyDescent="0.25">
      <c r="A61" s="95"/>
      <c r="B61" s="24" t="s">
        <v>210</v>
      </c>
      <c r="C61" s="54"/>
      <c r="D61" s="54"/>
      <c r="E61" s="54"/>
      <c r="F61" s="57"/>
      <c r="G61" s="60"/>
      <c r="H61" s="60"/>
      <c r="I61" s="12" t="s">
        <v>248</v>
      </c>
      <c r="J61" s="12" t="s">
        <v>249</v>
      </c>
      <c r="K61" s="12">
        <f t="shared" si="6"/>
        <v>4535</v>
      </c>
      <c r="L61" s="13">
        <v>3870</v>
      </c>
      <c r="M61" s="13">
        <v>5200</v>
      </c>
      <c r="N61" s="13">
        <f t="shared" si="7"/>
        <v>-3.6565772913961139</v>
      </c>
      <c r="O61" s="13">
        <f t="shared" si="7"/>
        <v>-3.5877109650189114</v>
      </c>
      <c r="P61" s="13">
        <f t="shared" si="7"/>
        <v>-3.716003343634799</v>
      </c>
      <c r="Q61" s="14"/>
      <c r="R61" s="14"/>
      <c r="S61" s="15"/>
      <c r="T61" s="15"/>
      <c r="U61" s="14"/>
      <c r="V61" s="14"/>
      <c r="W61" s="14"/>
      <c r="X61" s="14"/>
      <c r="Y61" s="14"/>
      <c r="Z61" s="15"/>
      <c r="AA61" s="15"/>
      <c r="AB61" s="37"/>
      <c r="AC61" s="37"/>
      <c r="AD61" s="37"/>
      <c r="AE61" s="37"/>
    </row>
    <row r="62" spans="1:31" ht="31.5" x14ac:dyDescent="0.25">
      <c r="A62" s="96" t="s">
        <v>250</v>
      </c>
      <c r="B62" s="23" t="s">
        <v>251</v>
      </c>
      <c r="C62" s="12" t="s">
        <v>111</v>
      </c>
      <c r="D62" s="12" t="s">
        <v>225</v>
      </c>
      <c r="E62" s="12" t="s">
        <v>252</v>
      </c>
      <c r="F62" s="20" t="s">
        <v>36</v>
      </c>
      <c r="G62" s="38" t="s">
        <v>253</v>
      </c>
      <c r="H62" s="25" t="s">
        <v>254</v>
      </c>
      <c r="I62" s="12" t="s">
        <v>255</v>
      </c>
      <c r="J62" s="12">
        <v>257</v>
      </c>
      <c r="K62" s="12">
        <v>257</v>
      </c>
      <c r="L62" s="13"/>
      <c r="M62" s="13"/>
      <c r="N62" s="13">
        <f>LOG(1/K62)</f>
        <v>-2.4099331233312946</v>
      </c>
      <c r="O62" s="13"/>
      <c r="P62" s="13"/>
      <c r="Q62" s="14"/>
      <c r="R62" s="14"/>
      <c r="S62" s="15"/>
      <c r="T62" s="15"/>
      <c r="U62" s="14"/>
      <c r="V62" s="14"/>
      <c r="W62" s="14"/>
      <c r="X62" s="14"/>
      <c r="Y62" s="14"/>
      <c r="Z62" s="15"/>
      <c r="AA62" s="15"/>
      <c r="AB62" s="37"/>
      <c r="AC62" s="37"/>
      <c r="AD62" s="37"/>
      <c r="AE62" s="37"/>
    </row>
    <row r="63" spans="1:31" ht="47.25" x14ac:dyDescent="0.25">
      <c r="A63" s="96" t="s">
        <v>196</v>
      </c>
      <c r="B63" s="24" t="s">
        <v>213</v>
      </c>
      <c r="C63" s="12" t="s">
        <v>111</v>
      </c>
      <c r="D63" s="12" t="s">
        <v>198</v>
      </c>
      <c r="E63" s="12" t="s">
        <v>199</v>
      </c>
      <c r="F63" s="23"/>
      <c r="G63" s="26" t="s">
        <v>200</v>
      </c>
      <c r="H63" s="25" t="s">
        <v>201</v>
      </c>
      <c r="I63" s="12" t="s">
        <v>256</v>
      </c>
      <c r="J63" s="12" t="s">
        <v>257</v>
      </c>
      <c r="K63" s="12">
        <f>AVERAGE(L63:M63)</f>
        <v>511665</v>
      </c>
      <c r="L63" s="13">
        <v>130000</v>
      </c>
      <c r="M63" s="13">
        <v>893330</v>
      </c>
      <c r="N63" s="13">
        <f>LOG(1/K63)</f>
        <v>-5.7089857104512323</v>
      </c>
      <c r="O63" s="13">
        <f>LOG(1/L63)</f>
        <v>-5.1139433523068369</v>
      </c>
      <c r="P63" s="13">
        <f>LOG(1/M63)</f>
        <v>-5.9510119188043049</v>
      </c>
      <c r="Q63" s="14"/>
      <c r="R63" s="14"/>
      <c r="S63" s="15"/>
      <c r="T63" s="15"/>
      <c r="U63" s="14"/>
      <c r="V63" s="14"/>
      <c r="W63" s="14"/>
      <c r="X63" s="14"/>
      <c r="Y63" s="14"/>
      <c r="Z63" s="15"/>
      <c r="AA63" s="15"/>
      <c r="AB63" s="37"/>
      <c r="AC63" s="39"/>
      <c r="AD63" s="37"/>
      <c r="AE63" s="39"/>
    </row>
    <row r="64" spans="1:31" ht="30.6" customHeight="1" x14ac:dyDescent="0.25">
      <c r="A64" s="96" t="s">
        <v>140</v>
      </c>
      <c r="B64" s="23" t="s">
        <v>141</v>
      </c>
      <c r="C64" s="12" t="s">
        <v>111</v>
      </c>
      <c r="D64" s="12" t="s">
        <v>67</v>
      </c>
      <c r="E64" s="12" t="s">
        <v>142</v>
      </c>
      <c r="F64" s="23"/>
      <c r="G64" s="30" t="s">
        <v>143</v>
      </c>
      <c r="H64" s="25" t="s">
        <v>258</v>
      </c>
      <c r="I64" s="12" t="s">
        <v>259</v>
      </c>
      <c r="J64" s="12" t="s">
        <v>260</v>
      </c>
      <c r="K64" s="12">
        <f>AVERAGE(L64:M64)</f>
        <v>1188020</v>
      </c>
      <c r="L64" s="13">
        <v>40</v>
      </c>
      <c r="M64" s="13">
        <v>2376000</v>
      </c>
      <c r="N64" s="13">
        <f>LOG(1/K64)</f>
        <v>-6.0748237519385464</v>
      </c>
      <c r="O64" s="13">
        <f>LOG(1/L64)</f>
        <v>-1.6020599913279623</v>
      </c>
      <c r="P64" s="13">
        <f>LOG(1/M64)</f>
        <v>-6.375846436309156</v>
      </c>
      <c r="Q64" s="14"/>
      <c r="R64" s="14"/>
      <c r="S64" s="15"/>
      <c r="T64" s="15"/>
      <c r="U64" s="14"/>
      <c r="V64" s="14"/>
      <c r="W64" s="14"/>
      <c r="X64" s="14"/>
      <c r="Y64" s="14"/>
      <c r="Z64" s="15"/>
      <c r="AA64" s="15"/>
    </row>
    <row r="65" spans="1:31" ht="43.5" customHeight="1" x14ac:dyDescent="0.25">
      <c r="A65" s="96" t="s">
        <v>250</v>
      </c>
      <c r="B65" s="23" t="s">
        <v>141</v>
      </c>
      <c r="C65" s="12" t="s">
        <v>111</v>
      </c>
      <c r="D65" s="12" t="s">
        <v>225</v>
      </c>
      <c r="E65" s="25" t="s">
        <v>261</v>
      </c>
      <c r="F65" s="20" t="s">
        <v>36</v>
      </c>
      <c r="G65" s="40" t="s">
        <v>262</v>
      </c>
      <c r="H65" s="11" t="s">
        <v>263</v>
      </c>
      <c r="I65" s="12" t="s">
        <v>255</v>
      </c>
      <c r="J65" s="12">
        <v>257</v>
      </c>
      <c r="K65" s="12">
        <v>257</v>
      </c>
      <c r="L65" s="13"/>
      <c r="M65" s="13"/>
      <c r="N65" s="13">
        <f>LOG(1/K65)</f>
        <v>-2.4099331233312946</v>
      </c>
      <c r="O65" s="13"/>
      <c r="P65" s="13"/>
      <c r="Q65" s="14"/>
      <c r="R65" s="14"/>
      <c r="S65" s="15">
        <v>113</v>
      </c>
      <c r="T65" s="15">
        <v>1400</v>
      </c>
      <c r="U65" s="14">
        <v>84</v>
      </c>
      <c r="V65" s="14"/>
      <c r="W65" s="14">
        <v>5</v>
      </c>
      <c r="X65" s="14">
        <v>700</v>
      </c>
      <c r="Y65" s="14">
        <v>5</v>
      </c>
      <c r="Z65" s="15">
        <v>2450</v>
      </c>
      <c r="AA65" s="15" t="s">
        <v>264</v>
      </c>
      <c r="AB65" s="17"/>
      <c r="AC65" s="17"/>
      <c r="AD65" s="17"/>
      <c r="AE65" s="17"/>
    </row>
    <row r="66" spans="1:31" ht="77.45" customHeight="1" x14ac:dyDescent="0.25">
      <c r="A66" s="98" t="s">
        <v>147</v>
      </c>
      <c r="B66" s="41" t="s">
        <v>265</v>
      </c>
      <c r="C66" s="12" t="s">
        <v>266</v>
      </c>
      <c r="D66" s="11" t="s">
        <v>149</v>
      </c>
      <c r="E66" s="10" t="s">
        <v>267</v>
      </c>
      <c r="F66" s="42" t="s">
        <v>268</v>
      </c>
      <c r="G66" s="43" t="s">
        <v>152</v>
      </c>
      <c r="H66" s="43" t="s">
        <v>153</v>
      </c>
      <c r="I66" s="12" t="s">
        <v>269</v>
      </c>
      <c r="J66" s="12" t="s">
        <v>270</v>
      </c>
      <c r="K66" s="12" t="s">
        <v>270</v>
      </c>
      <c r="L66" s="13"/>
      <c r="M66" s="13"/>
      <c r="N66" s="13"/>
      <c r="O66" s="13"/>
      <c r="P66" s="13"/>
      <c r="Q66" s="14"/>
      <c r="R66" s="14"/>
      <c r="S66" s="15"/>
      <c r="T66" s="15"/>
      <c r="U66" s="14"/>
      <c r="V66" s="14"/>
      <c r="W66" s="14"/>
      <c r="X66" s="14"/>
      <c r="Y66" s="14"/>
      <c r="Z66" s="15"/>
      <c r="AA66" s="15"/>
      <c r="AB66" s="17"/>
      <c r="AC66" s="17"/>
      <c r="AD66" s="17"/>
      <c r="AE66" s="17"/>
    </row>
    <row r="67" spans="1:31" ht="77.45" customHeight="1" x14ac:dyDescent="0.25">
      <c r="A67" s="93" t="s">
        <v>169</v>
      </c>
      <c r="B67" s="23" t="s">
        <v>170</v>
      </c>
      <c r="C67" s="10" t="s">
        <v>137</v>
      </c>
      <c r="D67" s="10" t="s">
        <v>171</v>
      </c>
      <c r="E67" s="10" t="s">
        <v>172</v>
      </c>
      <c r="F67" s="66" t="s">
        <v>216</v>
      </c>
      <c r="G67" s="58" t="s">
        <v>174</v>
      </c>
      <c r="H67" s="58" t="s">
        <v>175</v>
      </c>
      <c r="I67" s="10" t="s">
        <v>271</v>
      </c>
      <c r="J67" s="10">
        <v>47.1</v>
      </c>
      <c r="K67" s="10">
        <v>47.1</v>
      </c>
      <c r="L67" s="47"/>
      <c r="M67" s="47"/>
      <c r="N67" s="47">
        <f>LOG(1/K67)</f>
        <v>-1.6730209071288962</v>
      </c>
      <c r="O67" s="47"/>
      <c r="P67" s="47"/>
      <c r="Q67" s="61"/>
      <c r="R67" s="61"/>
      <c r="S67" s="61"/>
      <c r="T67" s="61"/>
      <c r="U67" s="61"/>
      <c r="V67" s="61"/>
      <c r="W67" s="61"/>
      <c r="X67" s="61"/>
      <c r="Y67" s="61"/>
      <c r="Z67" s="61"/>
      <c r="AA67" s="69" t="s">
        <v>218</v>
      </c>
      <c r="AB67" s="17"/>
      <c r="AC67" s="17"/>
      <c r="AD67" s="17"/>
      <c r="AE67" s="17"/>
    </row>
    <row r="68" spans="1:31" ht="15.75" x14ac:dyDescent="0.25">
      <c r="A68" s="94"/>
      <c r="B68" s="23" t="s">
        <v>177</v>
      </c>
      <c r="C68" s="10" t="s">
        <v>137</v>
      </c>
      <c r="D68" s="10" t="s">
        <v>171</v>
      </c>
      <c r="E68" s="10" t="s">
        <v>172</v>
      </c>
      <c r="F68" s="67"/>
      <c r="G68" s="59"/>
      <c r="H68" s="59"/>
      <c r="I68" s="10" t="s">
        <v>271</v>
      </c>
      <c r="J68" s="10">
        <v>47.1</v>
      </c>
      <c r="K68" s="10">
        <v>47.1</v>
      </c>
      <c r="L68" s="48"/>
      <c r="M68" s="48"/>
      <c r="N68" s="48"/>
      <c r="O68" s="48"/>
      <c r="P68" s="48"/>
      <c r="Q68" s="62"/>
      <c r="R68" s="62"/>
      <c r="S68" s="62"/>
      <c r="T68" s="62"/>
      <c r="U68" s="62"/>
      <c r="V68" s="62"/>
      <c r="W68" s="62"/>
      <c r="X68" s="62"/>
      <c r="Y68" s="62"/>
      <c r="Z68" s="62"/>
      <c r="AA68" s="69"/>
      <c r="AB68" s="17"/>
      <c r="AC68" s="17"/>
      <c r="AD68" s="17"/>
      <c r="AE68" s="17"/>
    </row>
    <row r="69" spans="1:31" ht="15.75" x14ac:dyDescent="0.25">
      <c r="A69" s="94"/>
      <c r="B69" s="23" t="s">
        <v>179</v>
      </c>
      <c r="C69" s="10" t="s">
        <v>137</v>
      </c>
      <c r="D69" s="10" t="s">
        <v>171</v>
      </c>
      <c r="E69" s="10" t="s">
        <v>172</v>
      </c>
      <c r="F69" s="68"/>
      <c r="G69" s="59"/>
      <c r="H69" s="59"/>
      <c r="I69" s="10" t="s">
        <v>271</v>
      </c>
      <c r="J69" s="10">
        <v>47.1</v>
      </c>
      <c r="K69" s="10">
        <v>47.1</v>
      </c>
      <c r="L69" s="49"/>
      <c r="M69" s="49"/>
      <c r="N69" s="49"/>
      <c r="O69" s="49"/>
      <c r="P69" s="49"/>
      <c r="Q69" s="63"/>
      <c r="R69" s="63"/>
      <c r="S69" s="63"/>
      <c r="T69" s="63"/>
      <c r="U69" s="63"/>
      <c r="V69" s="63"/>
      <c r="W69" s="63"/>
      <c r="X69" s="63"/>
      <c r="Y69" s="63"/>
      <c r="Z69" s="63"/>
      <c r="AA69" s="69"/>
      <c r="AB69" s="17"/>
      <c r="AC69" s="17"/>
      <c r="AD69" s="17"/>
      <c r="AE69" s="17"/>
    </row>
    <row r="70" spans="1:31" ht="15.75" x14ac:dyDescent="0.25">
      <c r="A70" s="94"/>
      <c r="B70" s="23" t="s">
        <v>180</v>
      </c>
      <c r="C70" s="10" t="s">
        <v>137</v>
      </c>
      <c r="D70" s="10" t="s">
        <v>171</v>
      </c>
      <c r="E70" s="10" t="s">
        <v>181</v>
      </c>
      <c r="F70" s="70" t="s">
        <v>219</v>
      </c>
      <c r="G70" s="59"/>
      <c r="H70" s="59"/>
      <c r="I70" s="10" t="s">
        <v>272</v>
      </c>
      <c r="J70" s="10">
        <v>32.5</v>
      </c>
      <c r="K70" s="10">
        <v>32.5</v>
      </c>
      <c r="L70" s="47"/>
      <c r="M70" s="47"/>
      <c r="N70" s="47">
        <f>LOG(1/K70)</f>
        <v>-1.5118833609788744</v>
      </c>
      <c r="O70" s="47"/>
      <c r="P70" s="47"/>
      <c r="Q70" s="61"/>
      <c r="R70" s="61"/>
      <c r="S70" s="61"/>
      <c r="T70" s="61"/>
      <c r="U70" s="61"/>
      <c r="V70" s="61"/>
      <c r="W70" s="61"/>
      <c r="X70" s="61"/>
      <c r="Y70" s="61"/>
      <c r="Z70" s="61"/>
      <c r="AA70" s="69" t="s">
        <v>221</v>
      </c>
      <c r="AB70" s="17"/>
      <c r="AC70" s="17"/>
      <c r="AD70" s="17"/>
      <c r="AE70" s="17"/>
    </row>
    <row r="71" spans="1:31" ht="15.75" x14ac:dyDescent="0.25">
      <c r="A71" s="94"/>
      <c r="B71" s="23" t="s">
        <v>184</v>
      </c>
      <c r="C71" s="10" t="s">
        <v>137</v>
      </c>
      <c r="D71" s="10" t="s">
        <v>171</v>
      </c>
      <c r="E71" s="10" t="s">
        <v>181</v>
      </c>
      <c r="F71" s="71"/>
      <c r="G71" s="59"/>
      <c r="H71" s="59"/>
      <c r="I71" s="10" t="s">
        <v>272</v>
      </c>
      <c r="J71" s="10">
        <v>32.5</v>
      </c>
      <c r="K71" s="10">
        <v>32.5</v>
      </c>
      <c r="L71" s="48"/>
      <c r="M71" s="48"/>
      <c r="N71" s="48"/>
      <c r="O71" s="48"/>
      <c r="P71" s="48"/>
      <c r="Q71" s="62"/>
      <c r="R71" s="62"/>
      <c r="S71" s="62"/>
      <c r="T71" s="62"/>
      <c r="U71" s="62"/>
      <c r="V71" s="62"/>
      <c r="W71" s="62"/>
      <c r="X71" s="62"/>
      <c r="Y71" s="62"/>
      <c r="Z71" s="62"/>
      <c r="AA71" s="69"/>
      <c r="AB71" s="17"/>
      <c r="AC71" s="17"/>
      <c r="AD71" s="17"/>
      <c r="AE71" s="17"/>
    </row>
    <row r="72" spans="1:31" ht="15.75" x14ac:dyDescent="0.25">
      <c r="A72" s="94"/>
      <c r="B72" s="23" t="s">
        <v>185</v>
      </c>
      <c r="C72" s="10" t="s">
        <v>137</v>
      </c>
      <c r="D72" s="10" t="s">
        <v>171</v>
      </c>
      <c r="E72" s="10" t="s">
        <v>181</v>
      </c>
      <c r="F72" s="71"/>
      <c r="G72" s="59"/>
      <c r="H72" s="59"/>
      <c r="I72" s="10" t="s">
        <v>272</v>
      </c>
      <c r="J72" s="10">
        <v>32.5</v>
      </c>
      <c r="K72" s="10">
        <v>32.5</v>
      </c>
      <c r="L72" s="48"/>
      <c r="M72" s="48"/>
      <c r="N72" s="48"/>
      <c r="O72" s="48"/>
      <c r="P72" s="48"/>
      <c r="Q72" s="62"/>
      <c r="R72" s="62"/>
      <c r="S72" s="62"/>
      <c r="T72" s="62"/>
      <c r="U72" s="62"/>
      <c r="V72" s="62"/>
      <c r="W72" s="62"/>
      <c r="X72" s="62"/>
      <c r="Y72" s="62"/>
      <c r="Z72" s="62"/>
      <c r="AA72" s="69"/>
      <c r="AB72" s="17"/>
      <c r="AC72" s="17"/>
      <c r="AD72" s="17"/>
      <c r="AE72" s="17"/>
    </row>
    <row r="73" spans="1:31" ht="15.75" x14ac:dyDescent="0.25">
      <c r="A73" s="94"/>
      <c r="B73" s="23" t="s">
        <v>186</v>
      </c>
      <c r="C73" s="10" t="s">
        <v>137</v>
      </c>
      <c r="D73" s="10" t="s">
        <v>171</v>
      </c>
      <c r="E73" s="10" t="s">
        <v>181</v>
      </c>
      <c r="F73" s="71"/>
      <c r="G73" s="59"/>
      <c r="H73" s="59"/>
      <c r="I73" s="10" t="s">
        <v>272</v>
      </c>
      <c r="J73" s="10">
        <v>32.5</v>
      </c>
      <c r="K73" s="10">
        <v>32.5</v>
      </c>
      <c r="L73" s="48"/>
      <c r="M73" s="48"/>
      <c r="N73" s="48"/>
      <c r="O73" s="48"/>
      <c r="P73" s="48"/>
      <c r="Q73" s="62"/>
      <c r="R73" s="62"/>
      <c r="S73" s="62"/>
      <c r="T73" s="62"/>
      <c r="U73" s="62"/>
      <c r="V73" s="62"/>
      <c r="W73" s="62"/>
      <c r="X73" s="62"/>
      <c r="Y73" s="62"/>
      <c r="Z73" s="62"/>
      <c r="AA73" s="69"/>
      <c r="AB73" s="17"/>
      <c r="AC73" s="17"/>
      <c r="AD73" s="17"/>
      <c r="AE73" s="17"/>
    </row>
    <row r="74" spans="1:31" ht="15.75" x14ac:dyDescent="0.25">
      <c r="A74" s="95"/>
      <c r="B74" s="23" t="s">
        <v>187</v>
      </c>
      <c r="C74" s="10" t="s">
        <v>137</v>
      </c>
      <c r="D74" s="10" t="s">
        <v>171</v>
      </c>
      <c r="E74" s="10" t="s">
        <v>181</v>
      </c>
      <c r="F74" s="72"/>
      <c r="G74" s="60"/>
      <c r="H74" s="60"/>
      <c r="I74" s="10" t="s">
        <v>272</v>
      </c>
      <c r="J74" s="10">
        <v>32.5</v>
      </c>
      <c r="K74" s="10">
        <v>32.5</v>
      </c>
      <c r="L74" s="49"/>
      <c r="M74" s="49"/>
      <c r="N74" s="49"/>
      <c r="O74" s="49"/>
      <c r="P74" s="49"/>
      <c r="Q74" s="63"/>
      <c r="R74" s="63"/>
      <c r="S74" s="63"/>
      <c r="T74" s="63"/>
      <c r="U74" s="63"/>
      <c r="V74" s="63"/>
      <c r="W74" s="63"/>
      <c r="X74" s="63"/>
      <c r="Y74" s="63"/>
      <c r="Z74" s="63"/>
      <c r="AA74" s="69"/>
      <c r="AB74" s="17"/>
      <c r="AC74" s="17"/>
      <c r="AD74" s="17"/>
      <c r="AE74" s="17"/>
    </row>
    <row r="75" spans="1:31" ht="94.5" x14ac:dyDescent="0.25">
      <c r="A75" s="96" t="s">
        <v>331</v>
      </c>
      <c r="B75" s="23" t="s">
        <v>273</v>
      </c>
      <c r="C75" s="12" t="s">
        <v>137</v>
      </c>
      <c r="D75" s="12" t="s">
        <v>274</v>
      </c>
      <c r="E75" s="12" t="s">
        <v>275</v>
      </c>
      <c r="F75" s="20" t="s">
        <v>276</v>
      </c>
      <c r="G75" s="25" t="s">
        <v>277</v>
      </c>
      <c r="H75" s="25" t="s">
        <v>278</v>
      </c>
      <c r="I75" s="12" t="s">
        <v>279</v>
      </c>
      <c r="J75" s="12">
        <v>58.2</v>
      </c>
      <c r="K75" s="12">
        <v>58.2</v>
      </c>
      <c r="L75" s="13"/>
      <c r="M75" s="13"/>
      <c r="N75" s="13">
        <f t="shared" ref="N75:N89" si="8">LOG(1/K75)</f>
        <v>-1.7649229846498886</v>
      </c>
      <c r="O75" s="13"/>
      <c r="P75" s="13"/>
      <c r="Q75" s="14">
        <v>17</v>
      </c>
      <c r="R75" s="14">
        <v>24</v>
      </c>
      <c r="S75" s="15"/>
      <c r="T75" s="15">
        <v>1327</v>
      </c>
      <c r="U75" s="14"/>
      <c r="V75" s="14"/>
      <c r="W75" s="14"/>
      <c r="X75" s="14"/>
      <c r="Y75" s="14"/>
      <c r="Z75" s="15">
        <v>1200</v>
      </c>
      <c r="AA75" s="15"/>
      <c r="AB75" s="17"/>
      <c r="AC75" s="17"/>
      <c r="AD75" s="17"/>
      <c r="AE75" s="17"/>
    </row>
    <row r="76" spans="1:31" ht="47.25" x14ac:dyDescent="0.25">
      <c r="A76" s="93" t="s">
        <v>250</v>
      </c>
      <c r="B76" s="35" t="s">
        <v>280</v>
      </c>
      <c r="C76" s="10" t="s">
        <v>137</v>
      </c>
      <c r="D76" s="10" t="s">
        <v>225</v>
      </c>
      <c r="E76" s="25" t="s">
        <v>261</v>
      </c>
      <c r="F76" s="66" t="s">
        <v>281</v>
      </c>
      <c r="G76" s="58" t="s">
        <v>262</v>
      </c>
      <c r="H76" s="58" t="s">
        <v>254</v>
      </c>
      <c r="I76" s="12" t="s">
        <v>282</v>
      </c>
      <c r="J76" s="12">
        <v>58</v>
      </c>
      <c r="K76" s="12">
        <v>58</v>
      </c>
      <c r="L76" s="13"/>
      <c r="M76" s="13"/>
      <c r="N76" s="13">
        <f t="shared" si="8"/>
        <v>-1.7634279935629373</v>
      </c>
      <c r="O76" s="13"/>
      <c r="P76" s="13"/>
      <c r="Q76" s="14"/>
      <c r="R76" s="14"/>
      <c r="S76" s="15">
        <v>113</v>
      </c>
      <c r="T76" s="15">
        <v>1400</v>
      </c>
      <c r="U76" s="14">
        <v>84</v>
      </c>
      <c r="V76" s="14"/>
      <c r="W76" s="14">
        <v>5</v>
      </c>
      <c r="X76" s="14">
        <v>700</v>
      </c>
      <c r="Y76" s="14">
        <v>5</v>
      </c>
      <c r="Z76" s="15">
        <v>2450</v>
      </c>
      <c r="AA76" s="15" t="s">
        <v>264</v>
      </c>
      <c r="AB76" s="17"/>
      <c r="AC76" s="17"/>
      <c r="AD76" s="17"/>
      <c r="AE76" s="17"/>
    </row>
    <row r="77" spans="1:31" ht="63" x14ac:dyDescent="0.25">
      <c r="A77" s="94"/>
      <c r="B77" s="36" t="s">
        <v>283</v>
      </c>
      <c r="C77" s="10" t="s">
        <v>137</v>
      </c>
      <c r="D77" s="10" t="s">
        <v>225</v>
      </c>
      <c r="E77" s="12" t="s">
        <v>284</v>
      </c>
      <c r="F77" s="67"/>
      <c r="G77" s="59"/>
      <c r="H77" s="59"/>
      <c r="I77" s="12" t="s">
        <v>285</v>
      </c>
      <c r="J77" s="12">
        <v>92</v>
      </c>
      <c r="K77" s="12">
        <v>92</v>
      </c>
      <c r="L77" s="13"/>
      <c r="M77" s="13"/>
      <c r="N77" s="13">
        <f t="shared" si="8"/>
        <v>-1.9637878273455553</v>
      </c>
      <c r="O77" s="13"/>
      <c r="P77" s="13"/>
      <c r="Q77" s="14"/>
      <c r="R77" s="14"/>
      <c r="S77" s="15"/>
      <c r="T77" s="15"/>
      <c r="U77" s="14"/>
      <c r="V77" s="14"/>
      <c r="W77" s="14"/>
      <c r="X77" s="14"/>
      <c r="Y77" s="14"/>
      <c r="Z77" s="15"/>
      <c r="AA77" s="15" t="s">
        <v>286</v>
      </c>
      <c r="AB77" s="17"/>
      <c r="AC77" s="17"/>
      <c r="AD77" s="17"/>
      <c r="AE77" s="17"/>
    </row>
    <row r="78" spans="1:31" ht="63" x14ac:dyDescent="0.25">
      <c r="A78" s="94"/>
      <c r="B78" s="36" t="s">
        <v>283</v>
      </c>
      <c r="C78" s="10" t="s">
        <v>137</v>
      </c>
      <c r="D78" s="10" t="s">
        <v>225</v>
      </c>
      <c r="E78" s="12" t="s">
        <v>287</v>
      </c>
      <c r="F78" s="67"/>
      <c r="G78" s="59"/>
      <c r="H78" s="59"/>
      <c r="I78" s="12" t="s">
        <v>288</v>
      </c>
      <c r="J78" s="12">
        <v>78</v>
      </c>
      <c r="K78" s="12">
        <v>78</v>
      </c>
      <c r="L78" s="13"/>
      <c r="M78" s="13"/>
      <c r="N78" s="13">
        <f t="shared" si="8"/>
        <v>-1.8920946026904804</v>
      </c>
      <c r="O78" s="13"/>
      <c r="P78" s="13"/>
      <c r="Q78" s="14"/>
      <c r="R78" s="14"/>
      <c r="S78" s="15"/>
      <c r="T78" s="15"/>
      <c r="U78" s="14"/>
      <c r="V78" s="14"/>
      <c r="W78" s="14"/>
      <c r="X78" s="14"/>
      <c r="Y78" s="14"/>
      <c r="Z78" s="15"/>
      <c r="AA78" s="15" t="s">
        <v>289</v>
      </c>
      <c r="AB78" s="17"/>
      <c r="AC78" s="17"/>
      <c r="AD78" s="17"/>
      <c r="AE78" s="17"/>
    </row>
    <row r="79" spans="1:31" ht="63" x14ac:dyDescent="0.25">
      <c r="A79" s="94"/>
      <c r="B79" s="36" t="s">
        <v>283</v>
      </c>
      <c r="C79" s="10" t="s">
        <v>137</v>
      </c>
      <c r="D79" s="10" t="s">
        <v>225</v>
      </c>
      <c r="E79" s="12" t="s">
        <v>290</v>
      </c>
      <c r="F79" s="67"/>
      <c r="G79" s="59"/>
      <c r="H79" s="59"/>
      <c r="I79" s="12" t="s">
        <v>291</v>
      </c>
      <c r="J79" s="12">
        <v>45</v>
      </c>
      <c r="K79" s="12">
        <v>45</v>
      </c>
      <c r="L79" s="13"/>
      <c r="M79" s="13"/>
      <c r="N79" s="13">
        <f t="shared" si="8"/>
        <v>-1.6532125137753437</v>
      </c>
      <c r="O79" s="13"/>
      <c r="P79" s="13"/>
      <c r="Q79" s="14"/>
      <c r="R79" s="14"/>
      <c r="S79" s="15"/>
      <c r="T79" s="15"/>
      <c r="U79" s="14"/>
      <c r="V79" s="14"/>
      <c r="W79" s="14"/>
      <c r="X79" s="14"/>
      <c r="Y79" s="14"/>
      <c r="Z79" s="15"/>
      <c r="AA79" s="15" t="s">
        <v>292</v>
      </c>
      <c r="AB79" s="17"/>
      <c r="AC79" s="17"/>
      <c r="AD79" s="17"/>
      <c r="AE79" s="17"/>
    </row>
    <row r="80" spans="1:31" ht="63" x14ac:dyDescent="0.25">
      <c r="A80" s="95"/>
      <c r="B80" s="36" t="s">
        <v>283</v>
      </c>
      <c r="C80" s="10" t="s">
        <v>137</v>
      </c>
      <c r="D80" s="10" t="s">
        <v>225</v>
      </c>
      <c r="E80" s="12" t="s">
        <v>293</v>
      </c>
      <c r="F80" s="68"/>
      <c r="G80" s="59"/>
      <c r="H80" s="59"/>
      <c r="I80" s="12" t="s">
        <v>294</v>
      </c>
      <c r="J80" s="12">
        <v>74</v>
      </c>
      <c r="K80" s="12">
        <v>74</v>
      </c>
      <c r="L80" s="13"/>
      <c r="M80" s="13"/>
      <c r="N80" s="13">
        <f t="shared" si="8"/>
        <v>-1.8692317197309762</v>
      </c>
      <c r="O80" s="13"/>
      <c r="P80" s="13"/>
      <c r="Q80" s="14"/>
      <c r="R80" s="14"/>
      <c r="S80" s="15"/>
      <c r="T80" s="15"/>
      <c r="U80" s="14"/>
      <c r="V80" s="14"/>
      <c r="W80" s="14"/>
      <c r="X80" s="14"/>
      <c r="Y80" s="14"/>
      <c r="Z80" s="15"/>
      <c r="AA80" s="15" t="s">
        <v>295</v>
      </c>
      <c r="AB80" s="17"/>
      <c r="AC80" s="17"/>
      <c r="AD80" s="17"/>
      <c r="AE80" s="17"/>
    </row>
    <row r="81" spans="1:31" ht="62.1" customHeight="1" x14ac:dyDescent="0.25">
      <c r="A81" s="93" t="s">
        <v>222</v>
      </c>
      <c r="B81" s="64" t="s">
        <v>296</v>
      </c>
      <c r="C81" s="10" t="s">
        <v>137</v>
      </c>
      <c r="D81" s="10" t="s">
        <v>225</v>
      </c>
      <c r="E81" s="10" t="s">
        <v>226</v>
      </c>
      <c r="F81" s="66" t="s">
        <v>297</v>
      </c>
      <c r="G81" s="58" t="s">
        <v>298</v>
      </c>
      <c r="H81" s="52" t="s">
        <v>229</v>
      </c>
      <c r="I81" s="12" t="s">
        <v>299</v>
      </c>
      <c r="J81" s="12" t="s">
        <v>300</v>
      </c>
      <c r="K81" s="12">
        <f t="shared" ref="K81:K94" si="9">AVERAGE(L81:M81)</f>
        <v>89.5</v>
      </c>
      <c r="L81" s="13">
        <v>71</v>
      </c>
      <c r="M81" s="13">
        <v>108</v>
      </c>
      <c r="N81" s="13">
        <f t="shared" si="8"/>
        <v>-1.9518230353159121</v>
      </c>
      <c r="O81" s="13">
        <f t="shared" ref="O81:O94" si="10">LOG(1/L81)</f>
        <v>-1.8512583487190752</v>
      </c>
      <c r="P81" s="13">
        <f t="shared" ref="P81:P94" si="11">LOG(1/M81)</f>
        <v>-2.0334237554869499</v>
      </c>
      <c r="Q81" s="47"/>
      <c r="R81" s="61"/>
      <c r="S81" s="47">
        <v>18.899999999999999</v>
      </c>
      <c r="T81" s="47">
        <v>1105</v>
      </c>
      <c r="U81" s="47"/>
      <c r="V81" s="47"/>
      <c r="W81" s="47"/>
      <c r="X81" s="47"/>
      <c r="Y81" s="47"/>
      <c r="Z81" s="47">
        <v>500</v>
      </c>
      <c r="AA81" s="47"/>
      <c r="AB81" s="17"/>
      <c r="AC81" s="17"/>
      <c r="AD81" s="17"/>
      <c r="AE81" s="17"/>
    </row>
    <row r="82" spans="1:31" ht="15.75" x14ac:dyDescent="0.25">
      <c r="A82" s="94"/>
      <c r="B82" s="65"/>
      <c r="C82" s="10" t="s">
        <v>137</v>
      </c>
      <c r="D82" s="10" t="s">
        <v>225</v>
      </c>
      <c r="E82" s="10" t="s">
        <v>226</v>
      </c>
      <c r="F82" s="67"/>
      <c r="G82" s="59"/>
      <c r="H82" s="53"/>
      <c r="I82" s="12" t="s">
        <v>301</v>
      </c>
      <c r="J82" s="12" t="s">
        <v>302</v>
      </c>
      <c r="K82" s="12">
        <f t="shared" si="9"/>
        <v>149.5</v>
      </c>
      <c r="L82" s="13">
        <v>80</v>
      </c>
      <c r="M82" s="13">
        <v>219</v>
      </c>
      <c r="N82" s="13">
        <f t="shared" si="8"/>
        <v>-2.1746411926604483</v>
      </c>
      <c r="O82" s="13">
        <f t="shared" si="10"/>
        <v>-1.9030899869919435</v>
      </c>
      <c r="P82" s="13">
        <f t="shared" si="11"/>
        <v>-2.3404441148401185</v>
      </c>
      <c r="Q82" s="48"/>
      <c r="R82" s="62"/>
      <c r="S82" s="48"/>
      <c r="T82" s="48"/>
      <c r="U82" s="48"/>
      <c r="V82" s="48"/>
      <c r="W82" s="48"/>
      <c r="X82" s="48"/>
      <c r="Y82" s="48"/>
      <c r="Z82" s="48"/>
      <c r="AA82" s="48"/>
      <c r="AB82" s="17"/>
      <c r="AC82" s="17"/>
      <c r="AD82" s="17"/>
      <c r="AE82" s="17"/>
    </row>
    <row r="83" spans="1:31" ht="15.75" x14ac:dyDescent="0.25">
      <c r="A83" s="94"/>
      <c r="B83" s="50" t="s">
        <v>236</v>
      </c>
      <c r="C83" s="10" t="s">
        <v>137</v>
      </c>
      <c r="D83" s="10" t="s">
        <v>225</v>
      </c>
      <c r="E83" s="10" t="s">
        <v>226</v>
      </c>
      <c r="F83" s="67"/>
      <c r="G83" s="59"/>
      <c r="H83" s="53"/>
      <c r="I83" s="12" t="s">
        <v>303</v>
      </c>
      <c r="J83" s="12" t="s">
        <v>304</v>
      </c>
      <c r="K83" s="12">
        <f t="shared" si="9"/>
        <v>75</v>
      </c>
      <c r="L83" s="13">
        <v>28</v>
      </c>
      <c r="M83" s="13">
        <v>122</v>
      </c>
      <c r="N83" s="13">
        <f t="shared" si="8"/>
        <v>-1.8750612633917001</v>
      </c>
      <c r="O83" s="13">
        <f t="shared" si="10"/>
        <v>-1.4471580313422192</v>
      </c>
      <c r="P83" s="13">
        <f t="shared" si="11"/>
        <v>-2.0863598306747484</v>
      </c>
      <c r="Q83" s="48"/>
      <c r="R83" s="62"/>
      <c r="S83" s="48"/>
      <c r="T83" s="48"/>
      <c r="U83" s="48"/>
      <c r="V83" s="48"/>
      <c r="W83" s="48"/>
      <c r="X83" s="48"/>
      <c r="Y83" s="48"/>
      <c r="Z83" s="48"/>
      <c r="AA83" s="48"/>
      <c r="AB83" s="17"/>
      <c r="AC83" s="17"/>
      <c r="AD83" s="17"/>
      <c r="AE83" s="17"/>
    </row>
    <row r="84" spans="1:31" ht="15.75" x14ac:dyDescent="0.25">
      <c r="A84" s="95"/>
      <c r="B84" s="51"/>
      <c r="C84" s="10" t="s">
        <v>137</v>
      </c>
      <c r="D84" s="10" t="s">
        <v>225</v>
      </c>
      <c r="E84" s="10" t="s">
        <v>226</v>
      </c>
      <c r="F84" s="68"/>
      <c r="G84" s="60"/>
      <c r="H84" s="54"/>
      <c r="I84" s="12" t="s">
        <v>305</v>
      </c>
      <c r="J84" s="12" t="s">
        <v>306</v>
      </c>
      <c r="K84" s="12">
        <f t="shared" si="9"/>
        <v>172.5</v>
      </c>
      <c r="L84" s="13">
        <v>110</v>
      </c>
      <c r="M84" s="13">
        <v>235</v>
      </c>
      <c r="N84" s="13">
        <f t="shared" si="8"/>
        <v>-2.2367890994092927</v>
      </c>
      <c r="O84" s="13">
        <f t="shared" si="10"/>
        <v>-2.0413926851582249</v>
      </c>
      <c r="P84" s="13">
        <f t="shared" si="11"/>
        <v>-2.3710678622717363</v>
      </c>
      <c r="Q84" s="49"/>
      <c r="R84" s="63"/>
      <c r="S84" s="49"/>
      <c r="T84" s="49"/>
      <c r="U84" s="49"/>
      <c r="V84" s="49"/>
      <c r="W84" s="49"/>
      <c r="X84" s="49"/>
      <c r="Y84" s="49"/>
      <c r="Z84" s="49"/>
      <c r="AA84" s="49"/>
      <c r="AB84" s="17"/>
      <c r="AC84" s="17"/>
      <c r="AD84" s="17"/>
      <c r="AE84" s="17"/>
    </row>
    <row r="85" spans="1:31" ht="62.1" customHeight="1" x14ac:dyDescent="0.25">
      <c r="A85" s="93" t="s">
        <v>196</v>
      </c>
      <c r="B85" s="35" t="s">
        <v>197</v>
      </c>
      <c r="C85" s="10" t="s">
        <v>107</v>
      </c>
      <c r="D85" s="10" t="s">
        <v>198</v>
      </c>
      <c r="E85" s="10" t="s">
        <v>199</v>
      </c>
      <c r="F85" s="55"/>
      <c r="G85" s="58" t="s">
        <v>200</v>
      </c>
      <c r="H85" s="58" t="s">
        <v>201</v>
      </c>
      <c r="I85" s="12" t="s">
        <v>307</v>
      </c>
      <c r="J85" s="12" t="s">
        <v>308</v>
      </c>
      <c r="K85" s="12">
        <f t="shared" si="9"/>
        <v>6680</v>
      </c>
      <c r="L85" s="13">
        <v>2930</v>
      </c>
      <c r="M85" s="13">
        <v>10430</v>
      </c>
      <c r="N85" s="13">
        <f t="shared" si="8"/>
        <v>-3.8247764624755458</v>
      </c>
      <c r="O85" s="13">
        <f t="shared" si="10"/>
        <v>-3.4668676203541096</v>
      </c>
      <c r="P85" s="13">
        <f t="shared" si="11"/>
        <v>-4.0182843084265309</v>
      </c>
      <c r="Q85" s="14"/>
      <c r="R85" s="14"/>
      <c r="S85" s="15"/>
      <c r="T85" s="15"/>
      <c r="U85" s="14"/>
      <c r="V85" s="14"/>
      <c r="W85" s="14"/>
      <c r="X85" s="14"/>
      <c r="Y85" s="14"/>
      <c r="Z85" s="15"/>
      <c r="AA85" s="15"/>
      <c r="AB85" s="17"/>
      <c r="AC85" s="17"/>
      <c r="AD85" s="17"/>
      <c r="AE85" s="17"/>
    </row>
    <row r="86" spans="1:31" ht="15.75" x14ac:dyDescent="0.25">
      <c r="A86" s="94"/>
      <c r="B86" s="24" t="s">
        <v>204</v>
      </c>
      <c r="C86" s="10" t="s">
        <v>107</v>
      </c>
      <c r="D86" s="10" t="s">
        <v>198</v>
      </c>
      <c r="E86" s="10" t="s">
        <v>199</v>
      </c>
      <c r="F86" s="56"/>
      <c r="G86" s="59"/>
      <c r="H86" s="59"/>
      <c r="I86" s="12" t="s">
        <v>309</v>
      </c>
      <c r="J86" s="12" t="s">
        <v>310</v>
      </c>
      <c r="K86" s="12">
        <f t="shared" si="9"/>
        <v>8805</v>
      </c>
      <c r="L86" s="13">
        <v>1280</v>
      </c>
      <c r="M86" s="13">
        <v>16330</v>
      </c>
      <c r="N86" s="13">
        <f t="shared" si="8"/>
        <v>-3.9447293603032958</v>
      </c>
      <c r="O86" s="13">
        <f t="shared" si="10"/>
        <v>-3.1072099696478683</v>
      </c>
      <c r="P86" s="13">
        <f t="shared" si="11"/>
        <v>-4.2129861847366685</v>
      </c>
      <c r="Q86" s="14"/>
      <c r="R86" s="14"/>
      <c r="S86" s="15"/>
      <c r="T86" s="15"/>
      <c r="U86" s="14"/>
      <c r="V86" s="14"/>
      <c r="W86" s="14"/>
      <c r="X86" s="14"/>
      <c r="Y86" s="14"/>
      <c r="Z86" s="15"/>
      <c r="AA86" s="15"/>
      <c r="AB86" s="17"/>
      <c r="AC86" s="17"/>
      <c r="AD86" s="17"/>
      <c r="AE86" s="17"/>
    </row>
    <row r="87" spans="1:31" ht="15.75" x14ac:dyDescent="0.25">
      <c r="A87" s="94"/>
      <c r="B87" s="24" t="s">
        <v>207</v>
      </c>
      <c r="C87" s="10" t="s">
        <v>107</v>
      </c>
      <c r="D87" s="10" t="s">
        <v>198</v>
      </c>
      <c r="E87" s="10" t="s">
        <v>199</v>
      </c>
      <c r="F87" s="56"/>
      <c r="G87" s="59"/>
      <c r="H87" s="59"/>
      <c r="I87" s="12" t="s">
        <v>311</v>
      </c>
      <c r="J87" s="12" t="s">
        <v>312</v>
      </c>
      <c r="K87" s="12">
        <f t="shared" si="9"/>
        <v>3370</v>
      </c>
      <c r="L87" s="13">
        <v>2120</v>
      </c>
      <c r="M87" s="13">
        <v>4620</v>
      </c>
      <c r="N87" s="13">
        <f t="shared" si="8"/>
        <v>-3.5276299008713385</v>
      </c>
      <c r="O87" s="13">
        <f t="shared" si="10"/>
        <v>-3.3263358609287512</v>
      </c>
      <c r="P87" s="13">
        <f t="shared" si="11"/>
        <v>-3.6646419755561257</v>
      </c>
      <c r="Q87" s="14"/>
      <c r="R87" s="14"/>
      <c r="S87" s="15"/>
      <c r="T87" s="15"/>
      <c r="U87" s="14"/>
      <c r="V87" s="14"/>
      <c r="W87" s="14"/>
      <c r="X87" s="14"/>
      <c r="Y87" s="14"/>
      <c r="Z87" s="15"/>
      <c r="AA87" s="15"/>
      <c r="AB87" s="17"/>
      <c r="AC87" s="17"/>
      <c r="AD87" s="17"/>
      <c r="AE87" s="17"/>
    </row>
    <row r="88" spans="1:31" ht="15.75" x14ac:dyDescent="0.25">
      <c r="A88" s="94"/>
      <c r="B88" s="24" t="s">
        <v>210</v>
      </c>
      <c r="C88" s="10" t="s">
        <v>107</v>
      </c>
      <c r="D88" s="10" t="s">
        <v>198</v>
      </c>
      <c r="E88" s="10" t="s">
        <v>199</v>
      </c>
      <c r="F88" s="56"/>
      <c r="G88" s="59"/>
      <c r="H88" s="59"/>
      <c r="I88" s="12" t="s">
        <v>313</v>
      </c>
      <c r="J88" s="12" t="s">
        <v>314</v>
      </c>
      <c r="K88" s="12">
        <f t="shared" si="9"/>
        <v>3420</v>
      </c>
      <c r="L88" s="13">
        <v>3020</v>
      </c>
      <c r="M88" s="13">
        <v>3820</v>
      </c>
      <c r="N88" s="13">
        <f t="shared" si="8"/>
        <v>-3.5340261060561349</v>
      </c>
      <c r="O88" s="13">
        <f t="shared" si="10"/>
        <v>-3.4800069429571505</v>
      </c>
      <c r="P88" s="13">
        <f t="shared" si="11"/>
        <v>-3.5820633629117089</v>
      </c>
      <c r="Q88" s="14"/>
      <c r="R88" s="14"/>
      <c r="S88" s="15"/>
      <c r="T88" s="15"/>
      <c r="U88" s="14"/>
      <c r="V88" s="14"/>
      <c r="W88" s="14"/>
      <c r="X88" s="14"/>
      <c r="Y88" s="14"/>
      <c r="Z88" s="15"/>
      <c r="AA88" s="15"/>
      <c r="AB88" s="17"/>
      <c r="AC88" s="17"/>
      <c r="AD88" s="17"/>
      <c r="AE88" s="17"/>
    </row>
    <row r="89" spans="1:31" ht="15.75" x14ac:dyDescent="0.25">
      <c r="A89" s="94"/>
      <c r="B89" s="24" t="s">
        <v>213</v>
      </c>
      <c r="C89" s="10" t="s">
        <v>107</v>
      </c>
      <c r="D89" s="10" t="s">
        <v>198</v>
      </c>
      <c r="E89" s="10" t="s">
        <v>199</v>
      </c>
      <c r="F89" s="56"/>
      <c r="G89" s="59"/>
      <c r="H89" s="59"/>
      <c r="I89" s="12" t="s">
        <v>315</v>
      </c>
      <c r="J89" s="12" t="s">
        <v>316</v>
      </c>
      <c r="K89" s="12">
        <f t="shared" si="9"/>
        <v>6565</v>
      </c>
      <c r="L89" s="13">
        <v>2430</v>
      </c>
      <c r="M89" s="13">
        <v>10700</v>
      </c>
      <c r="N89" s="13">
        <f t="shared" si="8"/>
        <v>-3.8172347304254983</v>
      </c>
      <c r="O89" s="13">
        <f t="shared" si="10"/>
        <v>-3.3856062735983121</v>
      </c>
      <c r="P89" s="13">
        <f t="shared" si="11"/>
        <v>-4.0293837776852097</v>
      </c>
      <c r="Q89" s="14"/>
      <c r="R89" s="14"/>
      <c r="S89" s="15"/>
      <c r="T89" s="15"/>
      <c r="U89" s="14"/>
      <c r="V89" s="14"/>
      <c r="W89" s="14"/>
      <c r="X89" s="14"/>
      <c r="Y89" s="14"/>
      <c r="Z89" s="15"/>
      <c r="AA89" s="15"/>
      <c r="AB89" s="17"/>
      <c r="AC89" s="17"/>
      <c r="AD89" s="17"/>
      <c r="AE89" s="17"/>
    </row>
    <row r="90" spans="1:31" ht="15.75" x14ac:dyDescent="0.25">
      <c r="A90" s="94"/>
      <c r="B90" s="35" t="s">
        <v>197</v>
      </c>
      <c r="C90" s="10" t="s">
        <v>317</v>
      </c>
      <c r="D90" s="10" t="s">
        <v>198</v>
      </c>
      <c r="E90" s="10" t="s">
        <v>199</v>
      </c>
      <c r="F90" s="56"/>
      <c r="G90" s="59"/>
      <c r="H90" s="59"/>
      <c r="I90" s="12" t="s">
        <v>318</v>
      </c>
      <c r="J90" s="12" t="s">
        <v>319</v>
      </c>
      <c r="K90" s="12">
        <f t="shared" si="9"/>
        <v>3080</v>
      </c>
      <c r="L90" s="13">
        <v>1550</v>
      </c>
      <c r="M90" s="13">
        <v>4610</v>
      </c>
      <c r="N90" s="13">
        <f t="shared" ref="N90" si="12">LOG(1/K90)</f>
        <v>-3.4885507165004443</v>
      </c>
      <c r="O90" s="13">
        <f t="shared" si="10"/>
        <v>-3.1903316981702914</v>
      </c>
      <c r="P90" s="13">
        <f t="shared" si="11"/>
        <v>-3.663700925389648</v>
      </c>
      <c r="Q90" s="14"/>
      <c r="R90" s="14"/>
      <c r="S90" s="15"/>
      <c r="T90" s="15"/>
      <c r="U90" s="14"/>
      <c r="V90" s="14"/>
      <c r="W90" s="14"/>
      <c r="X90" s="14"/>
      <c r="Y90" s="14"/>
      <c r="Z90" s="15"/>
      <c r="AA90" s="15"/>
      <c r="AB90" s="17"/>
      <c r="AC90" s="17"/>
      <c r="AD90" s="17"/>
      <c r="AE90" s="17"/>
    </row>
    <row r="91" spans="1:31" ht="15.75" x14ac:dyDescent="0.25">
      <c r="A91" s="94"/>
      <c r="B91" s="24" t="s">
        <v>204</v>
      </c>
      <c r="C91" s="10" t="s">
        <v>317</v>
      </c>
      <c r="D91" s="10" t="s">
        <v>198</v>
      </c>
      <c r="E91" s="10" t="s">
        <v>199</v>
      </c>
      <c r="F91" s="56"/>
      <c r="G91" s="59"/>
      <c r="H91" s="59"/>
      <c r="I91" s="12" t="s">
        <v>320</v>
      </c>
      <c r="J91" s="12" t="s">
        <v>321</v>
      </c>
      <c r="K91" s="12">
        <f t="shared" si="9"/>
        <v>5520</v>
      </c>
      <c r="L91" s="13">
        <v>970</v>
      </c>
      <c r="M91" s="13">
        <v>10070</v>
      </c>
      <c r="N91" s="13">
        <f>LOG(1/K91)</f>
        <v>-3.741939077729199</v>
      </c>
      <c r="O91" s="13">
        <f t="shared" si="10"/>
        <v>-2.9867717342662448</v>
      </c>
      <c r="P91" s="13">
        <f t="shared" si="11"/>
        <v>-4.003029470553618</v>
      </c>
      <c r="Q91" s="14"/>
      <c r="R91" s="14"/>
      <c r="S91" s="15"/>
      <c r="T91" s="15"/>
      <c r="U91" s="14"/>
      <c r="V91" s="14"/>
      <c r="W91" s="14"/>
      <c r="X91" s="14"/>
      <c r="Y91" s="14"/>
      <c r="Z91" s="15"/>
      <c r="AA91" s="15"/>
      <c r="AB91" s="17"/>
      <c r="AC91" s="17"/>
      <c r="AD91" s="17"/>
      <c r="AE91" s="17"/>
    </row>
    <row r="92" spans="1:31" ht="15.75" x14ac:dyDescent="0.25">
      <c r="A92" s="94"/>
      <c r="B92" s="24" t="s">
        <v>207</v>
      </c>
      <c r="C92" s="10" t="s">
        <v>317</v>
      </c>
      <c r="D92" s="10" t="s">
        <v>198</v>
      </c>
      <c r="E92" s="10" t="s">
        <v>199</v>
      </c>
      <c r="F92" s="56"/>
      <c r="G92" s="59"/>
      <c r="H92" s="59"/>
      <c r="I92" s="12" t="s">
        <v>322</v>
      </c>
      <c r="J92" s="12" t="s">
        <v>323</v>
      </c>
      <c r="K92" s="12">
        <f t="shared" si="9"/>
        <v>9835</v>
      </c>
      <c r="L92" s="13">
        <v>4600</v>
      </c>
      <c r="M92" s="13">
        <v>15070</v>
      </c>
      <c r="N92" s="13">
        <f>LOG(1/K92)</f>
        <v>-3.9927743642553555</v>
      </c>
      <c r="O92" s="13">
        <f t="shared" si="10"/>
        <v>-3.6627578316815739</v>
      </c>
      <c r="P92" s="13">
        <f t="shared" si="11"/>
        <v>-4.178113252314632</v>
      </c>
      <c r="Q92" s="14"/>
      <c r="R92" s="14"/>
      <c r="S92" s="15"/>
      <c r="T92" s="15"/>
      <c r="U92" s="14"/>
      <c r="V92" s="14"/>
      <c r="W92" s="14"/>
      <c r="X92" s="14"/>
      <c r="Y92" s="14"/>
      <c r="Z92" s="15"/>
      <c r="AA92" s="15"/>
      <c r="AB92" s="17"/>
      <c r="AC92" s="17"/>
      <c r="AD92" s="17"/>
      <c r="AE92" s="17"/>
    </row>
    <row r="93" spans="1:31" ht="15.75" x14ac:dyDescent="0.25">
      <c r="A93" s="94"/>
      <c r="B93" s="24" t="s">
        <v>210</v>
      </c>
      <c r="C93" s="10" t="s">
        <v>317</v>
      </c>
      <c r="D93" s="10" t="s">
        <v>198</v>
      </c>
      <c r="E93" s="10" t="s">
        <v>199</v>
      </c>
      <c r="F93" s="56"/>
      <c r="G93" s="59"/>
      <c r="H93" s="59"/>
      <c r="I93" s="12" t="s">
        <v>324</v>
      </c>
      <c r="J93" s="12" t="s">
        <v>325</v>
      </c>
      <c r="K93" s="12">
        <f t="shared" si="9"/>
        <v>3470</v>
      </c>
      <c r="L93" s="13">
        <v>3020</v>
      </c>
      <c r="M93" s="13">
        <v>3920</v>
      </c>
      <c r="N93" s="13">
        <f>LOG(1/K93)</f>
        <v>-3.5403294747908736</v>
      </c>
      <c r="O93" s="13">
        <f t="shared" si="10"/>
        <v>-3.4800069429571505</v>
      </c>
      <c r="P93" s="13">
        <f t="shared" si="11"/>
        <v>-3.5932860670204572</v>
      </c>
      <c r="Q93" s="14"/>
      <c r="R93" s="14"/>
      <c r="S93" s="15"/>
      <c r="T93" s="15"/>
      <c r="U93" s="14"/>
      <c r="V93" s="14"/>
      <c r="W93" s="14"/>
      <c r="X93" s="14"/>
      <c r="Y93" s="14"/>
      <c r="Z93" s="15"/>
      <c r="AA93" s="15"/>
      <c r="AB93" s="17"/>
      <c r="AC93" s="17"/>
      <c r="AD93" s="17"/>
      <c r="AE93" s="17"/>
    </row>
    <row r="94" spans="1:31" ht="15.75" x14ac:dyDescent="0.25">
      <c r="A94" s="95"/>
      <c r="B94" s="24" t="s">
        <v>213</v>
      </c>
      <c r="C94" s="12" t="s">
        <v>317</v>
      </c>
      <c r="D94" s="12" t="s">
        <v>198</v>
      </c>
      <c r="E94" s="12" t="s">
        <v>199</v>
      </c>
      <c r="F94" s="57"/>
      <c r="G94" s="60"/>
      <c r="H94" s="60"/>
      <c r="I94" s="12" t="s">
        <v>326</v>
      </c>
      <c r="J94" s="12" t="s">
        <v>327</v>
      </c>
      <c r="K94" s="12">
        <f t="shared" si="9"/>
        <v>9200</v>
      </c>
      <c r="L94" s="13">
        <v>3330</v>
      </c>
      <c r="M94" s="13">
        <v>15070</v>
      </c>
      <c r="N94" s="13">
        <f>LOG(1/K94)</f>
        <v>-3.9637878273455551</v>
      </c>
      <c r="O94" s="13">
        <f t="shared" si="10"/>
        <v>-3.5224442335063197</v>
      </c>
      <c r="P94" s="13">
        <f t="shared" si="11"/>
        <v>-4.178113252314632</v>
      </c>
      <c r="Q94" s="14"/>
      <c r="R94" s="14"/>
      <c r="S94" s="15"/>
      <c r="T94" s="15"/>
      <c r="U94" s="14"/>
      <c r="V94" s="14"/>
      <c r="W94" s="14"/>
      <c r="X94" s="14"/>
      <c r="Y94" s="14"/>
      <c r="Z94" s="15"/>
      <c r="AA94" s="15"/>
      <c r="AB94" s="17"/>
      <c r="AC94" s="17"/>
      <c r="AD94" s="17"/>
      <c r="AE94" s="17"/>
    </row>
  </sheetData>
  <mergeCells count="158">
    <mergeCell ref="A30:A31"/>
    <mergeCell ref="H30:H31"/>
    <mergeCell ref="Y28:Y29"/>
    <mergeCell ref="A2:A11"/>
    <mergeCell ref="F2:F11"/>
    <mergeCell ref="G2:G11"/>
    <mergeCell ref="H2:H11"/>
    <mergeCell ref="A12:A13"/>
    <mergeCell ref="G12:G13"/>
    <mergeCell ref="H12:H13"/>
    <mergeCell ref="A17:A18"/>
    <mergeCell ref="G17:G20"/>
    <mergeCell ref="H17:H18"/>
    <mergeCell ref="A19:A20"/>
    <mergeCell ref="H19:H20"/>
    <mergeCell ref="F25:F27"/>
    <mergeCell ref="G25:G31"/>
    <mergeCell ref="H25:H29"/>
    <mergeCell ref="W25:W27"/>
    <mergeCell ref="X25:X27"/>
    <mergeCell ref="Y25:Y27"/>
    <mergeCell ref="Z25:Z27"/>
    <mergeCell ref="AA25:AA27"/>
    <mergeCell ref="F28:F29"/>
    <mergeCell ref="Q28:Q29"/>
    <mergeCell ref="R28:R29"/>
    <mergeCell ref="S28:S29"/>
    <mergeCell ref="T28:T29"/>
    <mergeCell ref="Q25:Q27"/>
    <mergeCell ref="R25:R27"/>
    <mergeCell ref="S25:S27"/>
    <mergeCell ref="T25:T27"/>
    <mergeCell ref="U25:U27"/>
    <mergeCell ref="V25:V27"/>
    <mergeCell ref="AA28:AA29"/>
    <mergeCell ref="Z28:Z29"/>
    <mergeCell ref="N37:N39"/>
    <mergeCell ref="F38:F39"/>
    <mergeCell ref="E40:E44"/>
    <mergeCell ref="F40:F44"/>
    <mergeCell ref="L40:L44"/>
    <mergeCell ref="M40:M44"/>
    <mergeCell ref="N40:N44"/>
    <mergeCell ref="A37:A44"/>
    <mergeCell ref="E37:E39"/>
    <mergeCell ref="G37:G44"/>
    <mergeCell ref="H37:H44"/>
    <mergeCell ref="L37:L39"/>
    <mergeCell ref="M37:M39"/>
    <mergeCell ref="A33:A35"/>
    <mergeCell ref="E33:E34"/>
    <mergeCell ref="F33:F34"/>
    <mergeCell ref="G33:G35"/>
    <mergeCell ref="H33:H35"/>
    <mergeCell ref="U28:U29"/>
    <mergeCell ref="V28:V29"/>
    <mergeCell ref="W28:W29"/>
    <mergeCell ref="X28:X29"/>
    <mergeCell ref="A25:A29"/>
    <mergeCell ref="A45:A46"/>
    <mergeCell ref="E45:E46"/>
    <mergeCell ref="F45:F46"/>
    <mergeCell ref="G45:G46"/>
    <mergeCell ref="H45:H46"/>
    <mergeCell ref="A47:A51"/>
    <mergeCell ref="E47:E51"/>
    <mergeCell ref="F47:F51"/>
    <mergeCell ref="G47:G51"/>
    <mergeCell ref="H47:H51"/>
    <mergeCell ref="A52:A53"/>
    <mergeCell ref="B52:B53"/>
    <mergeCell ref="G52:G53"/>
    <mergeCell ref="H52:H53"/>
    <mergeCell ref="A54:A57"/>
    <mergeCell ref="E54:E57"/>
    <mergeCell ref="F54:F57"/>
    <mergeCell ref="G54:G57"/>
    <mergeCell ref="H54:H57"/>
    <mergeCell ref="Z54:Z57"/>
    <mergeCell ref="AA54:AA57"/>
    <mergeCell ref="C58:C61"/>
    <mergeCell ref="D58:D61"/>
    <mergeCell ref="E58:E61"/>
    <mergeCell ref="F58:F61"/>
    <mergeCell ref="G58:G61"/>
    <mergeCell ref="Q54:Q57"/>
    <mergeCell ref="R54:R57"/>
    <mergeCell ref="S54:S57"/>
    <mergeCell ref="T54:T57"/>
    <mergeCell ref="U54:U57"/>
    <mergeCell ref="V54:V57"/>
    <mergeCell ref="H58:H61"/>
    <mergeCell ref="A59:A61"/>
    <mergeCell ref="A67:A74"/>
    <mergeCell ref="F67:F69"/>
    <mergeCell ref="G67:G74"/>
    <mergeCell ref="H67:H74"/>
    <mergeCell ref="W54:W57"/>
    <mergeCell ref="X54:X57"/>
    <mergeCell ref="Y54:Y57"/>
    <mergeCell ref="X67:X69"/>
    <mergeCell ref="Y67:Y69"/>
    <mergeCell ref="Z67:Z69"/>
    <mergeCell ref="AA67:AA69"/>
    <mergeCell ref="F70:F74"/>
    <mergeCell ref="L70:L74"/>
    <mergeCell ref="M70:M74"/>
    <mergeCell ref="N70:N74"/>
    <mergeCell ref="O70:O74"/>
    <mergeCell ref="P70:P74"/>
    <mergeCell ref="R67:R69"/>
    <mergeCell ref="S67:S69"/>
    <mergeCell ref="T67:T69"/>
    <mergeCell ref="U67:U69"/>
    <mergeCell ref="V67:V69"/>
    <mergeCell ref="W67:W69"/>
    <mergeCell ref="L67:L69"/>
    <mergeCell ref="M67:M69"/>
    <mergeCell ref="N67:N69"/>
    <mergeCell ref="O67:O69"/>
    <mergeCell ref="P67:P69"/>
    <mergeCell ref="Q67:Q69"/>
    <mergeCell ref="W70:W74"/>
    <mergeCell ref="X70:X74"/>
    <mergeCell ref="Y70:Y74"/>
    <mergeCell ref="Z70:Z74"/>
    <mergeCell ref="AA70:AA74"/>
    <mergeCell ref="A76:A80"/>
    <mergeCell ref="F76:F80"/>
    <mergeCell ref="G76:G80"/>
    <mergeCell ref="H76:H80"/>
    <mergeCell ref="Q70:Q74"/>
    <mergeCell ref="R70:R74"/>
    <mergeCell ref="S70:S74"/>
    <mergeCell ref="T70:T74"/>
    <mergeCell ref="U70:U74"/>
    <mergeCell ref="V70:V74"/>
    <mergeCell ref="X81:X84"/>
    <mergeCell ref="Y81:Y84"/>
    <mergeCell ref="Z81:Z84"/>
    <mergeCell ref="AA81:AA84"/>
    <mergeCell ref="B83:B84"/>
    <mergeCell ref="A85:A94"/>
    <mergeCell ref="F85:F94"/>
    <mergeCell ref="G85:G94"/>
    <mergeCell ref="H85:H94"/>
    <mergeCell ref="R81:R84"/>
    <mergeCell ref="S81:S84"/>
    <mergeCell ref="T81:T84"/>
    <mergeCell ref="U81:U84"/>
    <mergeCell ref="V81:V84"/>
    <mergeCell ref="W81:W84"/>
    <mergeCell ref="A81:A84"/>
    <mergeCell ref="B81:B82"/>
    <mergeCell ref="F81:F84"/>
    <mergeCell ref="G81:G84"/>
    <mergeCell ref="H81:H84"/>
    <mergeCell ref="Q81:Q8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Synthesis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2021-11-10T21:07:54Z</dcterms:created>
  <dcterms:modified xsi:type="dcterms:W3CDTF">2021-12-20T21:58:20Z</dcterms:modified>
</cp:coreProperties>
</file>